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ארי\Downloads\"/>
    </mc:Choice>
  </mc:AlternateContent>
  <xr:revisionPtr revIDLastSave="0" documentId="13_ncr:1_{1C1C03AD-7A1D-4B5C-BBAC-3DD964C8E1D0}" xr6:coauthVersionLast="43" xr6:coauthVersionMax="43" xr10:uidLastSave="{00000000-0000-0000-0000-000000000000}"/>
  <bookViews>
    <workbookView xWindow="-109" yWindow="-109" windowWidth="19780" windowHeight="11860" xr2:uid="{00000000-000D-0000-FFFF-FFFF00000000}"/>
  </bookViews>
  <sheets>
    <sheet name="דוח" sheetId="2" r:id="rId1"/>
    <sheet name="שקלול הציון" sheetId="1" r:id="rId2"/>
  </sheets>
  <definedNames>
    <definedName name="_xlnm.Print_Area" localSheetId="0">דוח!$A$1:$L$72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2" l="1"/>
  <c r="F36" i="2" l="1"/>
  <c r="F40" i="2" s="1"/>
  <c r="C50" i="2"/>
  <c r="A16" i="2"/>
  <c r="A17" i="2"/>
  <c r="A18" i="2"/>
  <c r="A19" i="2"/>
  <c r="A20" i="2"/>
  <c r="A21" i="2"/>
  <c r="B21" i="2"/>
  <c r="B20" i="2"/>
  <c r="B19" i="2"/>
  <c r="B18" i="2"/>
  <c r="B17" i="2"/>
  <c r="B16" i="2"/>
  <c r="B15" i="2"/>
  <c r="D21" i="2" l="1"/>
  <c r="Y21" i="2" s="1"/>
  <c r="D19" i="2"/>
  <c r="Y19" i="2" s="1"/>
  <c r="D15" i="2"/>
  <c r="D20" i="2"/>
  <c r="Y20" i="2" s="1"/>
  <c r="D16" i="2"/>
  <c r="Y16" i="2" s="1"/>
  <c r="D17" i="2"/>
  <c r="Y17" i="2" s="1"/>
  <c r="D18" i="2" l="1"/>
  <c r="Y18" i="2" s="1"/>
  <c r="Y15" i="2"/>
  <c r="D22" i="2"/>
  <c r="C26" i="2" s="1"/>
  <c r="X21" i="2"/>
  <c r="C21" i="2"/>
  <c r="C18" i="2"/>
  <c r="X18" i="2"/>
  <c r="Y22" i="2" l="1"/>
  <c r="Y23" i="2"/>
  <c r="Y24" i="2" l="1"/>
  <c r="C16" i="2" l="1"/>
  <c r="X17" i="2"/>
  <c r="X16" i="2"/>
  <c r="C17" i="2"/>
  <c r="C19" i="2"/>
  <c r="X19" i="2"/>
  <c r="C15" i="2"/>
  <c r="X15" i="2"/>
  <c r="C20" i="2"/>
  <c r="X20" i="2"/>
  <c r="X22" i="2" l="1"/>
  <c r="C22" i="2"/>
</calcChain>
</file>

<file path=xl/sharedStrings.xml><?xml version="1.0" encoding="utf-8"?>
<sst xmlns="http://schemas.openxmlformats.org/spreadsheetml/2006/main" count="343" uniqueCount="162">
  <si>
    <t>פרטי הפרוקט והסיור</t>
  </si>
  <si>
    <t>שם הסייר:</t>
  </si>
  <si>
    <t>ת.ז:</t>
  </si>
  <si>
    <t>תאריך:</t>
  </si>
  <si>
    <t>שעה:</t>
  </si>
  <si>
    <t>סייר נוסף:</t>
  </si>
  <si>
    <t>שם מנהל העבודה באתר:</t>
  </si>
  <si>
    <t>מס' עבודה:</t>
  </si>
  <si>
    <t>שטח בנוי:</t>
  </si>
  <si>
    <t>שם היזם:</t>
  </si>
  <si>
    <t>ח.פ יזם:</t>
  </si>
  <si>
    <t>נ"צ X:</t>
  </si>
  <si>
    <t>נ"צ Y:</t>
  </si>
  <si>
    <t>שם הקבלן:</t>
  </si>
  <si>
    <t>ח.פ. קבלן:</t>
  </si>
  <si>
    <t>גוש:</t>
  </si>
  <si>
    <t>חלקה:</t>
  </si>
  <si>
    <t>עיר:</t>
  </si>
  <si>
    <t>מספר:</t>
  </si>
  <si>
    <t>רחוב:</t>
  </si>
  <si>
    <t>א.ציבורי סמוך:</t>
  </si>
  <si>
    <t>ציון הפרויקט</t>
  </si>
  <si>
    <t>קטגוריה</t>
  </si>
  <si>
    <t>משקל בסיור</t>
  </si>
  <si>
    <t>ציון</t>
  </si>
  <si>
    <t>סה"כ</t>
  </si>
  <si>
    <t>רמת בטיחות:</t>
  </si>
  <si>
    <t>נתוני בניינים בזמן הסיור</t>
  </si>
  <si>
    <t>מס בניין</t>
  </si>
  <si>
    <t>שלב ביצוע</t>
  </si>
  <si>
    <t>מס' קומות בעת הביקור</t>
  </si>
  <si>
    <t>שטח קומה טיפוסית</t>
  </si>
  <si>
    <t>הערכת שטח בנוי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</si>
  <si>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</si>
  <si>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</si>
  <si>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</si>
  <si>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</si>
  <si>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</si>
  <si>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</si>
  <si>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</si>
  <si>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</si>
  <si>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</si>
  <si>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סה"כ כלים באתר</t>
  </si>
  <si>
    <t>תאור הביקור והתרשמות עורך הסקר</t>
  </si>
  <si>
    <t>פעולות המשך לביצוע - משרד העבודה</t>
  </si>
  <si>
    <t>אין פעולה לביצוע</t>
  </si>
  <si>
    <t>לשלוח מפקח  לסיור המשך</t>
  </si>
  <si>
    <t>לשלוח מכתב לקבלן  להשלמת מידע</t>
  </si>
  <si>
    <t>להוציא צו הפסקת עבודה</t>
  </si>
  <si>
    <t>לשלוח עיצום כספי לאתר</t>
  </si>
  <si>
    <t>הסקירה בוצעה ע"י אפליקציית JUST MANAGE</t>
  </si>
  <si>
    <t>נעשית עבודה בגובה מתוך במ"נ,סל להרמת אדם או פיגום ממוכן ללא חיבור לנקודת עיגון קבועה במבנה המתקן</t>
  </si>
  <si>
    <t>רכיבי הפיגום עשויים מחומר פגום ולא מתאים</t>
  </si>
  <si>
    <t>פרויקט</t>
  </si>
  <si>
    <t>משקל קטגוריה</t>
  </si>
  <si>
    <t>מפגעים</t>
  </si>
  <si>
    <t>משקל מפגעים</t>
  </si>
  <si>
    <t>מס"ד</t>
  </si>
  <si>
    <t>מס ליקוי</t>
  </si>
  <si>
    <t>ליקויים למפגע</t>
  </si>
  <si>
    <t>קיים בדוח חדש</t>
  </si>
  <si>
    <t>מספר סעיף עיצום ב JM</t>
  </si>
  <si>
    <t>סכום עיצום כספי</t>
  </si>
  <si>
    <t>משקל ליקויים למפגע</t>
  </si>
  <si>
    <t>ציון ליקוי</t>
  </si>
  <si>
    <t>ציון משוקלל ליקוי</t>
  </si>
  <si>
    <t>ציון משוקללנושא</t>
  </si>
  <si>
    <t>ציון משוקלל לקטגוריה</t>
  </si>
  <si>
    <t>סכנת נפילת אדם</t>
  </si>
  <si>
    <t>עבודה על גג/תקרה של בניין</t>
  </si>
  <si>
    <t>קיום גידור (עבודה על גג/תקרה של בניין)</t>
  </si>
  <si>
    <t>V</t>
  </si>
  <si>
    <t>תקינות הגידור – אזני יד/תיכון, זקפי גידור (עבודה על גג/תקרה של בניין)</t>
  </si>
  <si>
    <t>עבודה ללא רתמות בטיחות</t>
  </si>
  <si>
    <t>שימוש ברתמות בטיחות.</t>
  </si>
  <si>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</si>
  <si>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t>גידור רצפות מעברים/מרפסות/פיגומים למניעת נפילת אדם.</t>
  </si>
  <si>
    <t>קיום גידור (מעברים/מרפסות/ פיגומים)</t>
  </si>
  <si>
    <t>תקינות הגידור – אזני יד/תיכון, זקפי גידור (מעברים/מרפסות/פיגומים)</t>
  </si>
  <si>
    <t>פיגומים אינם קיימים</t>
  </si>
  <si>
    <t>עמידת עובד ישירות על חלקי טפסות/ תבניות</t>
  </si>
  <si>
    <t>עמידה על משטחי עבודה מאולתרים</t>
  </si>
  <si>
    <t>סכנת התמוטטות</t>
  </si>
  <si>
    <t>פיגומים אינם מורכבים כראוי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</si>
  <si>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</si>
  <si>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</si>
  <si>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</si>
  <si>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– תקינות רצפות/סולמות, עומס יתר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</si>
  <si>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</si>
  <si>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</si>
  <si>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</si>
  <si>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t xml:space="preserve">התקנת מערכת טפסות 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</si>
  <si>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</si>
  <si>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t>שימוש לקוי בתמיכות אנכיות למערכת טפסות</t>
  </si>
  <si>
    <t>אחסון תבניות מתועשות ללא תמיכה</t>
  </si>
  <si>
    <t>משטח אחסנה מבוטן ומפולס, קיום תמיכות לתבניות</t>
  </si>
  <si>
    <t xml:space="preserve">הנחת אלמנטים טרומיים </t>
  </si>
  <si>
    <t>הנחת אלמנטים טרומיים ללא קיבוע/תמיכה</t>
  </si>
  <si>
    <t xml:space="preserve">דפנות חפירה/קיר חצוב </t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</si>
  <si>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ביצוע דיפון/שיפוע מתאים 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</si>
  <si>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</si>
  <si>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t>סיכוני עגורן צריח</t>
  </si>
  <si>
    <t xml:space="preserve">  שלטי פרסום על זרועות/תורן העגורן</t>
  </si>
  <si>
    <t xml:space="preserve">  שלטי ע.ע.ב  על גבי זרוע העגורן</t>
  </si>
  <si>
    <t>רתום/אבטחת משקולות בסיס</t>
  </si>
  <si>
    <t>נפילת חפצים ופסולת מגובה</t>
  </si>
  <si>
    <t>השלכה יזומה של חומרים וציוד מגובה</t>
  </si>
  <si>
    <t>השלכת חומרים וציוד מגובה</t>
  </si>
  <si>
    <t>השלכת פסולת בניה</t>
  </si>
  <si>
    <t>קיום מובל סגור (שוקת)  רציף ותקין, גידור מיקום השלכת פסולת</t>
  </si>
  <si>
    <t>קיום ציוד וחומרים בשפת רצפות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</si>
  <si>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</si>
  <si>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t xml:space="preserve">לוח רגל ברצפות פיגום </t>
  </si>
  <si>
    <t>קיום לוח רגל ברצפות פיגום זקפים</t>
  </si>
  <si>
    <t>סיכוני שינוע</t>
  </si>
  <si>
    <t>אתתים</t>
  </si>
  <si>
    <t>זיהוי אתת המצויד במכשיר קשר/או באמצעות סימני ידיים מוסכמים</t>
  </si>
  <si>
    <t>שינוע מטענים</t>
  </si>
  <si>
    <t>צורת הנפת מטענים בעינוב ואביזרי הרמה מתאימים/מאולתרים</t>
  </si>
  <si>
    <t>הנפת שקי באלות (ביג-בגס)</t>
  </si>
  <si>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</si>
  <si>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t>הנפת מטען בעגורן</t>
  </si>
  <si>
    <t>קיום לשונית אבטחה באונקל</t>
  </si>
  <si>
    <t>הנפת מטען בקרבה לקווי מתח</t>
  </si>
  <si>
    <t>שמירת מרחק בטיחות מקווי חשמל עליים</t>
  </si>
  <si>
    <t>שימוש בציוד מגן</t>
  </si>
  <si>
    <t>קסדות מגן</t>
  </si>
  <si>
    <t>שימוש בקסדות מגן</t>
  </si>
  <si>
    <t>נעלי עבודה</t>
  </si>
  <si>
    <t>שימוש בנעלי עבודה</t>
  </si>
  <si>
    <t>משקפי מגן</t>
  </si>
  <si>
    <t>שימוש במשקפי מגן</t>
  </si>
  <si>
    <t>רמת ארגון אתר</t>
  </si>
  <si>
    <t>קיום שלט באתר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</si>
  <si>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</si>
  <si>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t>מכשולים על הקרקע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</si>
  <si>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</si>
  <si>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t>קיום תא שירותים</t>
  </si>
  <si>
    <t>מבנה שירותים תקין (עם דלת)</t>
  </si>
  <si>
    <t>קיום גידור הקיפי</t>
  </si>
  <si>
    <t>גידור תקין, שער כניסה תקין</t>
  </si>
  <si>
    <t>סיכוני עבודה חמה</t>
  </si>
  <si>
    <t>ביצוע עבודות עם ביטומן</t>
  </si>
  <si>
    <t>הצבת חבית ביטומן על משטח לא יציב</t>
  </si>
  <si>
    <t>המצאות ציוד לכיבוי</t>
  </si>
  <si>
    <t>קיום מרחק בטיחות ממקום חימום ביטומן</t>
  </si>
  <si>
    <t>חסר</t>
  </si>
  <si>
    <t>איגור וישנבסקי</t>
  </si>
  <si>
    <t>מס בניינים</t>
  </si>
  <si>
    <t>2</t>
  </si>
  <si>
    <t>נהריה</t>
  </si>
  <si>
    <t>וייצמן</t>
  </si>
  <si>
    <t>עמהד טאהא</t>
  </si>
  <si>
    <t>י.א.נ אורנים יזמות ונכסים בע"מ</t>
  </si>
  <si>
    <t>גמרים</t>
  </si>
  <si>
    <t>הבניין לקראת סיום, עובדים על השלמות חזיתות ומעקות, בכללי נראה כי רמת הבטיחות סבירה</t>
  </si>
  <si>
    <t>וייצמן 67 נהריה בניין מס' 1 סיור 1</t>
  </si>
  <si>
    <t>18172 </t>
  </si>
  <si>
    <t>209028</t>
  </si>
  <si>
    <t>אשקיר חליל</t>
  </si>
  <si>
    <t>סיכום סיור בפרויקט:  וייצמן 67 נהריה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</si>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</sst>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0.0000%"/>
    <numFmt numFmtId="166" formatCode="0.000000%"/>
    <numFmt numFmtId="168" formatCode="_ * #,##0_ ;_ * \-#,##0_ ;_ * &quot;-&quot;??_ ;_ @_ "/>
  </numFmts>
  <fonts count="1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89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164" fontId="0" fillId="3" borderId="19" xfId="2" applyNumberFormat="1" applyFont="1" applyFill="1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9" fontId="4" fillId="0" borderId="19" xfId="2" applyFont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166" fontId="0" fillId="0" borderId="0" xfId="2" applyNumberFormat="1" applyFont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6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8" fontId="0" fillId="0" borderId="0" xfId="1" applyNumberFormat="1" applyFont="1"/>
    <xf numFmtId="168" fontId="7" fillId="2" borderId="5" xfId="1" applyNumberFormat="1" applyFont="1" applyFill="1" applyBorder="1" applyAlignment="1">
      <alignment wrapText="1"/>
    </xf>
    <xf numFmtId="168" fontId="2" fillId="0" borderId="14" xfId="1" applyNumberFormat="1" applyFont="1" applyBorder="1" applyAlignment="1">
      <alignment wrapText="1"/>
    </xf>
    <xf numFmtId="168" fontId="2" fillId="0" borderId="12" xfId="1" applyNumberFormat="1" applyFont="1" applyBorder="1" applyAlignment="1">
      <alignment wrapText="1"/>
    </xf>
    <xf numFmtId="168" fontId="2" fillId="0" borderId="19" xfId="1" applyNumberFormat="1" applyFont="1" applyBorder="1" applyAlignment="1">
      <alignment wrapText="1"/>
    </xf>
    <xf numFmtId="168" fontId="4" fillId="0" borderId="12" xfId="1" applyNumberFormat="1" applyFont="1" applyBorder="1" applyAlignment="1">
      <alignment wrapText="1"/>
    </xf>
    <xf numFmtId="168" fontId="4" fillId="0" borderId="14" xfId="1" applyNumberFormat="1" applyFont="1" applyBorder="1" applyAlignment="1">
      <alignment wrapText="1"/>
    </xf>
    <xf numFmtId="168" fontId="0" fillId="0" borderId="19" xfId="1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2" fillId="0" borderId="19" xfId="2" applyFont="1" applyBorder="1" applyAlignment="1">
      <alignment horizontal="center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5" fillId="0" borderId="0" xfId="3" applyNumberFormat="1" applyFill="1" applyAlignment="1" applyProtection="1"/>
    <xf numFmtId="0" fontId="7" fillId="0" borderId="0" xfId="0" applyFont="1" applyAlignment="1">
      <alignment horizontal="left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2" fillId="0" borderId="19" xfId="2" applyFont="1" applyBorder="1" applyAlignment="1">
      <alignment horizontal="center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דוח!$C$14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דוח!$C$15:$C$21</c:f>
              <c:numCache>
                <c:formatCode>0.0%</c:formatCode>
                <c:ptCount val="7"/>
                <c:pt idx="0">
                  <c:v>0.37</c:v>
                </c:pt>
                <c:pt idx="1">
                  <c:v>0.39999999999999997</c:v>
                </c:pt>
                <c:pt idx="2">
                  <c:v>0.12</c:v>
                </c:pt>
                <c:pt idx="3">
                  <c:v>0</c:v>
                </c:pt>
                <c:pt idx="4">
                  <c:v>0</c:v>
                </c:pt>
                <c:pt idx="5">
                  <c:v>0.11000000000000001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A-4CA4-A229-48FE6E16479E}"/>
            </c:ext>
          </c:extLst>
        </c:ser>
        <c:ser>
          <c:idx val="1"/>
          <c:order val="1"/>
          <c:tx>
            <c:strRef>
              <c:f>דוח!$D$14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0.15186666666666671</c:v>
                </c:pt>
                <c:pt idx="1">
                  <c:v>0.29084090909090909</c:v>
                </c:pt>
                <c:pt idx="2">
                  <c:v>0.10200000000000001</c:v>
                </c:pt>
                <c:pt idx="3">
                  <c:v>0</c:v>
                </c:pt>
                <c:pt idx="4">
                  <c:v>0</c:v>
                </c:pt>
                <c:pt idx="5">
                  <c:v>4.5999999999999999E-2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A-4CA4-A229-48FE6E164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412102528"/>
        <c:axId val="412102920"/>
      </c:barChart>
      <c:catAx>
        <c:axId val="4121025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12102920"/>
        <c:crosses val="autoZero"/>
        <c:auto val="1"/>
        <c:lblAlgn val="ctr"/>
        <c:lblOffset val="100"/>
        <c:noMultiLvlLbl val="0"/>
      </c:catAx>
      <c:valAx>
        <c:axId val="4121029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1210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216836</xdr:colOff>
      <xdr:row>13</xdr:row>
      <xdr:rowOff>2242</xdr:rowOff>
    </xdr:from>
    <xdr:to>
      <xdr:col>11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63</xdr:row>
      <xdr:rowOff>85725</xdr:rowOff>
    </xdr:from>
    <xdr:to>
      <xdr:col>5</xdr:col>
      <xdr:colOff>809625</xdr:colOff>
      <xdr:row>63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:a16="http://schemas.microsoft.com/office/drawing/2014/main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64</xdr:row>
      <xdr:rowOff>76200</xdr:rowOff>
    </xdr:from>
    <xdr:to>
      <xdr:col>5</xdr:col>
      <xdr:colOff>809625</xdr:colOff>
      <xdr:row>64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:a16="http://schemas.microsoft.com/office/drawing/2014/main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65</xdr:row>
      <xdr:rowOff>66675</xdr:rowOff>
    </xdr:from>
    <xdr:to>
      <xdr:col>5</xdr:col>
      <xdr:colOff>809625</xdr:colOff>
      <xdr:row>65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:a16="http://schemas.microsoft.com/office/drawing/2014/main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65</xdr:row>
      <xdr:rowOff>66675</xdr:rowOff>
    </xdr:from>
    <xdr:to>
      <xdr:col>0</xdr:col>
      <xdr:colOff>190500</xdr:colOff>
      <xdr:row>65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:a16="http://schemas.microsoft.com/office/drawing/2014/main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64</xdr:row>
      <xdr:rowOff>66675</xdr:rowOff>
    </xdr:from>
    <xdr:to>
      <xdr:col>0</xdr:col>
      <xdr:colOff>190500</xdr:colOff>
      <xdr:row>64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:a16="http://schemas.microsoft.com/office/drawing/2014/main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66675</xdr:rowOff>
    </xdr:from>
    <xdr:to>
      <xdr:col>0</xdr:col>
      <xdr:colOff>190500</xdr:colOff>
      <xdr:row>63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:a16="http://schemas.microsoft.com/office/drawing/2014/main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657224</xdr:colOff>
      <xdr:row>0</xdr:row>
      <xdr:rowOff>40340</xdr:rowOff>
    </xdr:from>
    <xdr:to>
      <xdr:col>10</xdr:col>
      <xdr:colOff>695118</xdr:colOff>
      <xdr:row>3</xdr:row>
      <xdr:rowOff>152541</xdr:rowOff>
    </xdr:to>
    <xdr:pic>
      <xdr:nvPicPr>
        <xdr:cNvPr id="11" name="תמונה 10">
          <a:extLst>
            <a:ext uri="{FF2B5EF4-FFF2-40B4-BE49-F238E27FC236}">
              <a16:creationId xmlns:a16="http://schemas.microsoft.com/office/drawing/2014/main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18510" y="40340"/>
          <a:ext cx="2400766" cy="731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2"/>
  <sheetViews>
    <sheetView showGridLines="0" rightToLeft="1" tabSelected="1" zoomScale="85" zoomScaleNormal="85" workbookViewId="0">
      <selection activeCell="D8" sqref="D8"/>
    </sheetView>
  </sheetViews>
  <sheetFormatPr defaultRowHeight="13.6" x14ac:dyDescent="0.2"/>
  <cols>
    <col min="1" max="1" width="3.5546875" customWidth="1"/>
    <col min="2" max="2" width="22.5546875" bestFit="1" customWidth="1"/>
    <col min="3" max="3" width="11.109375" customWidth="1"/>
    <col min="4" max="4" width="11.44140625" customWidth="1"/>
    <col min="5" max="5" width="10.5546875" bestFit="1" customWidth="1"/>
    <col min="6" max="6" width="13" customWidth="1"/>
    <col min="7" max="7" width="12.109375" bestFit="1" customWidth="1"/>
    <col min="8" max="8" width="14.6640625" customWidth="1"/>
    <col min="9" max="9" width="10" customWidth="1"/>
    <col min="10" max="10" width="10.44140625" customWidth="1"/>
    <col min="11" max="11" width="11" bestFit="1" customWidth="1" collapsed="1"/>
    <col min="12" max="12" width="5.44140625" customWidth="1"/>
    <col min="13" max="14" width="10" customWidth="1"/>
    <col min="15" max="15" width="10" customWidth="1" collapsed="1"/>
    <col min="16" max="17" width="10" customWidth="1"/>
    <col min="18" max="18" width="9.109375" customWidth="1" collapsed="1"/>
    <col min="20" max="20" width="22.5546875" bestFit="1" customWidth="1"/>
    <col min="21" max="21" width="6.109375" customWidth="1"/>
    <col min="22" max="22" width="10" customWidth="1"/>
    <col min="24" max="24" width="11.109375" bestFit="1" customWidth="1"/>
  </cols>
  <sheetData>
    <row r="1" spans="1:25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25" ht="18.350000000000001" x14ac:dyDescent="0.3">
      <c r="A2" s="74" t="s">
        <v>160</v>
      </c>
      <c r="B2" s="74"/>
      <c r="C2" s="73"/>
      <c r="D2" s="75"/>
      <c r="E2" s="73"/>
      <c r="F2" s="73"/>
      <c r="G2" s="73"/>
      <c r="H2" s="73"/>
      <c r="I2" s="73"/>
      <c r="J2" s="73"/>
      <c r="K2" s="73"/>
      <c r="L2" s="73"/>
      <c r="X2" s="37"/>
    </row>
    <row r="3" spans="1:25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R3" s="35"/>
      <c r="X3" s="37"/>
    </row>
    <row r="4" spans="1:25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R4" s="35"/>
      <c r="X4" s="37"/>
    </row>
    <row r="5" spans="1:25" ht="18.350000000000001" x14ac:dyDescent="0.3">
      <c r="A5" s="87" t="s"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R5" s="35"/>
      <c r="X5" s="37"/>
    </row>
    <row r="6" spans="1:25" ht="14.3" x14ac:dyDescent="0.25">
      <c r="B6" s="118" t="s">
        <v>1</v>
      </c>
      <c r="C6" t="s">
        <v>147</v>
      </c>
      <c r="D6" s="118" t="s">
        <v>2</v>
      </c>
      <c r="E6" s="143">
        <v>314361015</v>
      </c>
      <c r="G6" s="118" t="s">
        <v>3</v>
      </c>
      <c r="H6" s="34">
        <v>43436</v>
      </c>
      <c r="I6" s="118" t="s">
        <v>4</v>
      </c>
      <c r="J6" s="35">
        <v>0.54166666666666663</v>
      </c>
      <c r="R6" s="35"/>
      <c r="X6" s="37"/>
    </row>
    <row r="7" spans="1:25" ht="15.8" customHeight="1" x14ac:dyDescent="0.25">
      <c r="B7" s="118" t="s">
        <v>5</v>
      </c>
      <c r="D7" s="118" t="s">
        <v>2</v>
      </c>
      <c r="F7" s="145" t="s">
        <v>6</v>
      </c>
      <c r="G7" s="145"/>
      <c r="H7" t="s">
        <v>159</v>
      </c>
      <c r="I7" s="118" t="s">
        <v>7</v>
      </c>
      <c r="J7">
        <v>217302</v>
      </c>
      <c r="R7" s="35"/>
      <c r="X7" s="37"/>
    </row>
    <row r="8" spans="1:25" ht="27.85" x14ac:dyDescent="0.25">
      <c r="B8" s="118" t="s">
        <v>148</v>
      </c>
      <c r="C8" s="36" t="s">
        <v>149</v>
      </c>
      <c r="D8" s="118" t="s">
        <v>8</v>
      </c>
      <c r="E8">
        <v>9000</v>
      </c>
      <c r="G8" s="118" t="s">
        <v>9</v>
      </c>
      <c r="H8" s="100" t="s">
        <v>153</v>
      </c>
      <c r="I8" s="118" t="s">
        <v>10</v>
      </c>
      <c r="J8">
        <v>513553271</v>
      </c>
      <c r="X8" s="37"/>
    </row>
    <row r="9" spans="1:25" ht="14.3" x14ac:dyDescent="0.25">
      <c r="B9" s="118" t="s">
        <v>11</v>
      </c>
      <c r="C9" s="36" t="s">
        <v>158</v>
      </c>
      <c r="D9" s="118" t="s">
        <v>12</v>
      </c>
      <c r="E9">
        <v>767872</v>
      </c>
      <c r="G9" s="118" t="s">
        <v>13</v>
      </c>
      <c r="H9" t="s">
        <v>152</v>
      </c>
      <c r="I9" s="118" t="s">
        <v>14</v>
      </c>
      <c r="J9" t="s">
        <v>146</v>
      </c>
      <c r="X9" s="37"/>
    </row>
    <row r="10" spans="1:25" ht="14.3" x14ac:dyDescent="0.25">
      <c r="B10" s="118" t="s">
        <v>15</v>
      </c>
      <c r="C10" s="36" t="s">
        <v>157</v>
      </c>
      <c r="D10" s="118" t="s">
        <v>16</v>
      </c>
      <c r="E10">
        <v>138</v>
      </c>
      <c r="G10" s="118" t="s">
        <v>17</v>
      </c>
      <c r="H10" t="s">
        <v>150</v>
      </c>
      <c r="I10" s="118" t="s">
        <v>18</v>
      </c>
      <c r="J10">
        <v>67</v>
      </c>
      <c r="X10" s="37"/>
    </row>
    <row r="11" spans="1:25" ht="14.3" x14ac:dyDescent="0.25">
      <c r="B11" s="118"/>
      <c r="D11" s="118"/>
      <c r="G11" s="118" t="s">
        <v>19</v>
      </c>
      <c r="H11" s="36" t="s">
        <v>151</v>
      </c>
      <c r="I11" s="32" t="s">
        <v>20</v>
      </c>
      <c r="X11" s="37"/>
    </row>
    <row r="12" spans="1:25" ht="18.350000000000001" x14ac:dyDescent="0.3">
      <c r="A12" s="87" t="s">
        <v>21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X12" s="37"/>
    </row>
    <row r="13" spans="1:25" ht="9" customHeight="1" thickBot="1" x14ac:dyDescent="0.25">
      <c r="U13" s="2"/>
      <c r="V13" s="1"/>
      <c r="X13" s="37"/>
    </row>
    <row r="14" spans="1:25" ht="14.95" thickBot="1" x14ac:dyDescent="0.3">
      <c r="A14" s="55"/>
      <c r="B14" s="56" t="s">
        <v>22</v>
      </c>
      <c r="C14" s="56" t="s">
        <v>23</v>
      </c>
      <c r="D14" s="57" t="s">
        <v>24</v>
      </c>
      <c r="U14" s="2"/>
      <c r="V14" s="1"/>
      <c r="X14" s="37"/>
    </row>
    <row r="15" spans="1:25" x14ac:dyDescent="0.2">
      <c r="A15" s="68">
        <v>1</v>
      </c>
      <c r="B15" s="69" t="str">
        <f>'שקלול הציון'!A4</f>
        <v>סכנת נפילת אדם</v>
      </c>
      <c r="C15" s="42">
        <f>IF(Y15="",$Y$24+W15,0)</f>
        <v>0.37</v>
      </c>
      <c r="D15" s="43">
        <f>'שקלול הציון'!V4</f>
        <v>0.15186666666666671</v>
      </c>
      <c r="U15" s="2"/>
      <c r="V15" s="1"/>
      <c r="W15" s="61">
        <v>0.33</v>
      </c>
      <c r="X15" s="62">
        <f t="shared" ref="X15:X21" si="0">IF(Y15="",$Y$24,0)</f>
        <v>0.04</v>
      </c>
      <c r="Y15" s="63" t="str">
        <f>IF(D15=0,W15,"")</f>
        <v/>
      </c>
    </row>
    <row r="16" spans="1:25" x14ac:dyDescent="0.2">
      <c r="A16" s="68">
        <f>A15+1</f>
        <v>2</v>
      </c>
      <c r="B16" s="69" t="str">
        <f>'שקלול הציון'!A12</f>
        <v>סכנת התמוטטות</v>
      </c>
      <c r="C16" s="42">
        <f t="shared" ref="C16:C21" si="1">IF(Y16="",$Y$24+W16,0)</f>
        <v>0.39999999999999997</v>
      </c>
      <c r="D16" s="43">
        <f>'שקלול הציון'!V12</f>
        <v>0.29084090909090909</v>
      </c>
      <c r="U16" s="2"/>
      <c r="V16" s="1"/>
      <c r="W16" s="64">
        <v>0.36</v>
      </c>
      <c r="X16" s="65">
        <f t="shared" si="0"/>
        <v>0.04</v>
      </c>
      <c r="Y16" s="66" t="str">
        <f t="shared" ref="Y16:Y21" si="2">IF(D16=0,W16,"")</f>
        <v/>
      </c>
    </row>
    <row r="17" spans="1:25" x14ac:dyDescent="0.2">
      <c r="A17" s="68">
        <f t="shared" ref="A17:A21" si="3">A16+1</f>
        <v>3</v>
      </c>
      <c r="B17" s="69" t="str">
        <f>'שקלול הציון'!A30</f>
        <v>נפילת חפצים ופסולת מגובה</v>
      </c>
      <c r="C17" s="42">
        <f t="shared" si="1"/>
        <v>0.12</v>
      </c>
      <c r="D17" s="43">
        <f>'שקלול הציון'!V30</f>
        <v>0.10200000000000001</v>
      </c>
      <c r="U17" s="2"/>
      <c r="V17" s="1"/>
      <c r="W17" s="64">
        <v>0.08</v>
      </c>
      <c r="X17" s="65">
        <f t="shared" si="0"/>
        <v>0.04</v>
      </c>
      <c r="Y17" s="66" t="str">
        <f t="shared" si="2"/>
        <v/>
      </c>
    </row>
    <row r="18" spans="1:25" x14ac:dyDescent="0.2">
      <c r="A18" s="68">
        <f t="shared" si="3"/>
        <v>4</v>
      </c>
      <c r="B18" s="69" t="str">
        <f>'שקלול הציון'!A34</f>
        <v>סיכוני שינוע</v>
      </c>
      <c r="C18" s="42">
        <f t="shared" si="1"/>
        <v>0</v>
      </c>
      <c r="D18" s="43">
        <f>'שקלול הציון'!V34</f>
        <v>0</v>
      </c>
      <c r="U18" s="2"/>
      <c r="V18" s="1"/>
      <c r="W18" s="64">
        <v>7.0000000000000007E-2</v>
      </c>
      <c r="X18" s="65">
        <f t="shared" si="0"/>
        <v>0</v>
      </c>
      <c r="Y18" s="66">
        <f t="shared" si="2"/>
        <v>7.0000000000000007E-2</v>
      </c>
    </row>
    <row r="19" spans="1:25" x14ac:dyDescent="0.2">
      <c r="A19" s="68">
        <f t="shared" si="3"/>
        <v>5</v>
      </c>
      <c r="B19" s="69" t="str">
        <f>'שקלול הציון'!A39</f>
        <v>שימוש בציוד מגן</v>
      </c>
      <c r="C19" s="42">
        <f t="shared" si="1"/>
        <v>0</v>
      </c>
      <c r="D19" s="43">
        <f>'שקלול הציון'!V39</f>
        <v>0</v>
      </c>
      <c r="U19" s="2"/>
      <c r="V19" s="1"/>
      <c r="W19" s="64">
        <v>0.05</v>
      </c>
      <c r="X19" s="65">
        <f t="shared" si="0"/>
        <v>0</v>
      </c>
      <c r="Y19" s="66">
        <f t="shared" si="2"/>
        <v>0.05</v>
      </c>
    </row>
    <row r="20" spans="1:25" x14ac:dyDescent="0.2">
      <c r="A20" s="68">
        <f t="shared" si="3"/>
        <v>6</v>
      </c>
      <c r="B20" s="69" t="str">
        <f>'שקלול הציון'!A42</f>
        <v>רמת ארגון אתר</v>
      </c>
      <c r="C20" s="42">
        <f t="shared" si="1"/>
        <v>0.11000000000000001</v>
      </c>
      <c r="D20" s="43">
        <f>'שקלול הציון'!V42</f>
        <v>4.5999999999999999E-2</v>
      </c>
      <c r="U20" s="2"/>
      <c r="V20" s="1"/>
      <c r="W20" s="64">
        <v>7.0000000000000007E-2</v>
      </c>
      <c r="X20" s="65">
        <f t="shared" si="0"/>
        <v>0.04</v>
      </c>
      <c r="Y20" s="66" t="str">
        <f t="shared" si="2"/>
        <v/>
      </c>
    </row>
    <row r="21" spans="1:25" x14ac:dyDescent="0.2">
      <c r="A21" s="68">
        <f t="shared" si="3"/>
        <v>7</v>
      </c>
      <c r="B21" s="69" t="str">
        <f>'שקלול הציון'!A46</f>
        <v>סיכוני עבודה חמה</v>
      </c>
      <c r="C21" s="42">
        <f t="shared" si="1"/>
        <v>0</v>
      </c>
      <c r="D21" s="43">
        <f>'שקלול הציון'!V46</f>
        <v>0</v>
      </c>
      <c r="U21" s="2"/>
      <c r="V21" s="1"/>
      <c r="W21" s="64">
        <v>0.04</v>
      </c>
      <c r="X21" s="65">
        <f t="shared" si="0"/>
        <v>0</v>
      </c>
      <c r="Y21" s="66">
        <f t="shared" si="2"/>
        <v>0.04</v>
      </c>
    </row>
    <row r="22" spans="1:25" ht="14.3" thickBot="1" x14ac:dyDescent="0.25">
      <c r="A22" s="76"/>
      <c r="B22" s="76" t="s">
        <v>25</v>
      </c>
      <c r="C22" s="77">
        <f>SUM(C15:C21)</f>
        <v>1</v>
      </c>
      <c r="D22" s="78">
        <f>SUM(D15:D21)</f>
        <v>0.59070757575757582</v>
      </c>
      <c r="U22" s="2"/>
      <c r="V22" s="1"/>
      <c r="W22" s="3"/>
      <c r="X22" s="65">
        <f>SUM(X15:X21)</f>
        <v>0.16</v>
      </c>
      <c r="Y22" s="67">
        <f>SUM(Y15:Y21)</f>
        <v>0.16</v>
      </c>
    </row>
    <row r="23" spans="1:25" ht="14.3" thickBot="1" x14ac:dyDescent="0.25">
      <c r="U23" s="2"/>
      <c r="V23" s="1"/>
      <c r="W23" s="3"/>
      <c r="X23" s="38"/>
      <c r="Y23" s="66">
        <f>COUNT(Y15:Y21)</f>
        <v>3</v>
      </c>
    </row>
    <row r="24" spans="1:25" ht="15.8" customHeight="1" thickBot="1" x14ac:dyDescent="0.25">
      <c r="A24" s="90"/>
      <c r="B24" s="91"/>
      <c r="C24" s="91"/>
      <c r="D24" s="92"/>
      <c r="R24" s="35"/>
      <c r="W24" s="39"/>
      <c r="X24" s="40"/>
      <c r="Y24" s="41">
        <f>Y22/(7-Y23)</f>
        <v>0.04</v>
      </c>
    </row>
    <row r="25" spans="1:25" ht="14.95" customHeight="1" x14ac:dyDescent="0.2">
      <c r="A25" s="93"/>
      <c r="B25" s="70"/>
      <c r="C25" s="70"/>
      <c r="D25" s="94"/>
      <c r="R25" s="35"/>
      <c r="W25" s="50"/>
      <c r="X25" s="37"/>
    </row>
    <row r="26" spans="1:25" ht="14.95" customHeight="1" x14ac:dyDescent="0.2">
      <c r="A26" s="93"/>
      <c r="B26" s="70" t="s">
        <v>26</v>
      </c>
      <c r="C26" s="70" t="str">
        <f>IF(D22&gt;0.8,"גבוהה",IF(D22&lt;0.4,"נמוכה","בינונית"))</f>
        <v>בינונית</v>
      </c>
      <c r="D26" s="94"/>
      <c r="R26" s="35"/>
      <c r="W26" s="50"/>
      <c r="X26" s="37"/>
    </row>
    <row r="27" spans="1:25" ht="23.8" x14ac:dyDescent="0.2">
      <c r="A27" s="95"/>
      <c r="B27" s="71"/>
      <c r="C27" s="71"/>
      <c r="D27" s="94"/>
      <c r="R27" s="35"/>
      <c r="W27" s="50"/>
      <c r="X27" s="37"/>
    </row>
    <row r="28" spans="1:25" ht="14.3" thickBot="1" x14ac:dyDescent="0.25">
      <c r="A28" s="96"/>
      <c r="B28" s="97"/>
      <c r="C28" s="97"/>
      <c r="D28" s="98"/>
      <c r="R28" s="35"/>
      <c r="W28" s="50"/>
      <c r="X28" s="37"/>
    </row>
    <row r="29" spans="1:25" x14ac:dyDescent="0.2">
      <c r="R29" s="35"/>
      <c r="W29" s="50"/>
      <c r="X29" s="37"/>
    </row>
    <row r="30" spans="1:25" x14ac:dyDescent="0.2">
      <c r="R30" s="35"/>
      <c r="W30" s="50"/>
      <c r="X30" s="37"/>
    </row>
    <row r="31" spans="1:25" x14ac:dyDescent="0.2">
      <c r="R31" s="35"/>
      <c r="W31" s="50"/>
      <c r="X31" s="37"/>
    </row>
    <row r="32" spans="1:25" x14ac:dyDescent="0.2">
      <c r="R32" s="35"/>
      <c r="W32" s="50"/>
      <c r="X32" s="37"/>
    </row>
    <row r="33" spans="1:12" ht="18.350000000000001" x14ac:dyDescent="0.3">
      <c r="A33" s="87" t="s">
        <v>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1:12" ht="7.5" customHeight="1" thickBot="1" x14ac:dyDescent="0.35">
      <c r="A34" s="51"/>
    </row>
    <row r="35" spans="1:12" ht="27.2" x14ac:dyDescent="0.2">
      <c r="B35" s="52" t="s">
        <v>28</v>
      </c>
      <c r="C35" s="53" t="s">
        <v>29</v>
      </c>
      <c r="D35" s="53" t="s">
        <v>30</v>
      </c>
      <c r="E35" s="53" t="s">
        <v>31</v>
      </c>
      <c r="F35" s="54" t="s">
        <v>32</v>
      </c>
    </row>
    <row r="36" spans="1:12" x14ac:dyDescent="0.2">
      <c r="B36" s="45">
        <v>1</v>
      </c>
      <c r="C36" s="46" t="s">
        <v>154</v>
      </c>
      <c r="D36" s="46">
        <v>10</v>
      </c>
      <c r="E36" s="46">
        <v>450</v>
      </c>
      <c r="F36" s="47">
        <f>E36*D36</f>
        <v>4500</v>
      </c>
    </row>
    <row r="37" spans="1:12" x14ac:dyDescent="0.2">
      <c r="B37" s="45">
        <v>2</v>
      </c>
      <c r="C37" s="46" t="s">
        <v>154</v>
      </c>
      <c r="D37" s="46">
        <v>10</v>
      </c>
      <c r="E37" s="46">
        <v>450</v>
      </c>
      <c r="F37" s="47">
        <f>E37*D37</f>
        <v>4500</v>
      </c>
    </row>
    <row r="38" spans="1:12" x14ac:dyDescent="0.2">
      <c r="B38" s="45"/>
      <c r="C38" s="46"/>
      <c r="D38" s="46"/>
      <c r="E38" s="46"/>
      <c r="F38" s="47"/>
    </row>
    <row r="39" spans="1:12" ht="14.3" thickBot="1" x14ac:dyDescent="0.25">
      <c r="B39" s="44"/>
      <c r="C39" s="48"/>
      <c r="D39" s="48"/>
      <c r="E39" s="48"/>
      <c r="F39" s="49"/>
    </row>
    <row r="40" spans="1:12" ht="14.95" thickBot="1" x14ac:dyDescent="0.3">
      <c r="C40" s="118"/>
      <c r="D40" s="36"/>
      <c r="E40" s="79" t="s">
        <v>25</v>
      </c>
      <c r="F40" s="80">
        <f>SUM(F36:F39)</f>
        <v>9000</v>
      </c>
    </row>
    <row r="41" spans="1:12" ht="14.3" x14ac:dyDescent="0.25">
      <c r="C41" s="118"/>
      <c r="D41" s="36"/>
      <c r="F41" s="118"/>
    </row>
    <row r="42" spans="1:12" ht="18.350000000000001" x14ac:dyDescent="0.3">
      <c r="A42" s="87" t="s">
        <v>33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12" ht="9" customHeight="1" thickBot="1" x14ac:dyDescent="0.35">
      <c r="A43" s="51"/>
      <c r="E43" s="32"/>
    </row>
    <row r="44" spans="1:12" ht="14.3" x14ac:dyDescent="0.25">
      <c r="B44" s="58" t="s">
        <v>34</v>
      </c>
      <c r="C44" s="85" t="s">
        <v>35</v>
      </c>
      <c r="D44" s="59" t="s">
        <v>36</v>
      </c>
      <c r="E44" s="32"/>
    </row>
    <row r="45" spans="1:12" ht="14.3" x14ac:dyDescent="0.25">
      <c r="B45" s="45" t="s">
        <v>37</v>
      </c>
      <c r="C45" s="82"/>
      <c r="D45" s="47"/>
      <c r="E45" s="32"/>
    </row>
    <row r="46" spans="1:12" ht="14.3" x14ac:dyDescent="0.25">
      <c r="B46" s="45" t="s">
        <v>38</v>
      </c>
      <c r="C46" s="82"/>
      <c r="D46" s="47"/>
      <c r="E46" s="32"/>
    </row>
    <row r="47" spans="1:12" ht="14.3" x14ac:dyDescent="0.25">
      <c r="B47" s="45" t="s">
        <v>39</v>
      </c>
      <c r="C47" s="82"/>
      <c r="D47" s="47"/>
      <c r="E47" s="32"/>
    </row>
    <row r="48" spans="1:12" ht="14.3" x14ac:dyDescent="0.25">
      <c r="B48" s="45" t="s">
        <v>40</v>
      </c>
      <c r="C48" s="82"/>
      <c r="D48" s="47"/>
      <c r="E48" s="32"/>
    </row>
    <row r="49" spans="1:12" ht="14.95" thickBot="1" x14ac:dyDescent="0.3">
      <c r="B49" s="44" t="s">
        <v>41</v>
      </c>
      <c r="C49" s="83"/>
      <c r="D49" s="49"/>
      <c r="E49" s="32"/>
    </row>
    <row r="50" spans="1:12" ht="14.95" thickBot="1" x14ac:dyDescent="0.3">
      <c r="B50" s="81" t="s">
        <v>42</v>
      </c>
      <c r="C50" s="84">
        <f>SUM(C45:C49)</f>
        <v>0</v>
      </c>
      <c r="E50" s="32"/>
    </row>
    <row r="51" spans="1:12" ht="14.3" x14ac:dyDescent="0.25">
      <c r="C51" s="118"/>
      <c r="E51" s="32"/>
    </row>
    <row r="52" spans="1:12" ht="14.3" x14ac:dyDescent="0.25">
      <c r="E52" s="32"/>
    </row>
    <row r="53" spans="1:12" ht="18.350000000000001" x14ac:dyDescent="0.3">
      <c r="A53" s="87" t="s">
        <v>43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1:12" ht="7.5" customHeight="1" thickBot="1" x14ac:dyDescent="0.35">
      <c r="A54" s="51"/>
      <c r="B54" s="32"/>
      <c r="E54" s="32"/>
    </row>
    <row r="55" spans="1:12" x14ac:dyDescent="0.2">
      <c r="B55" s="146" t="s">
        <v>155</v>
      </c>
      <c r="C55" s="147"/>
      <c r="D55" s="147"/>
      <c r="E55" s="147"/>
      <c r="F55" s="147"/>
      <c r="G55" s="147"/>
      <c r="H55" s="147"/>
      <c r="I55" s="147"/>
      <c r="J55" s="147"/>
      <c r="K55" s="148"/>
    </row>
    <row r="56" spans="1:12" x14ac:dyDescent="0.2">
      <c r="B56" s="149"/>
      <c r="C56" s="150"/>
      <c r="D56" s="150"/>
      <c r="E56" s="150"/>
      <c r="F56" s="150"/>
      <c r="G56" s="150"/>
      <c r="H56" s="150"/>
      <c r="I56" s="150"/>
      <c r="J56" s="150"/>
      <c r="K56" s="151"/>
    </row>
    <row r="57" spans="1:12" x14ac:dyDescent="0.2">
      <c r="B57" s="149"/>
      <c r="C57" s="150"/>
      <c r="D57" s="150"/>
      <c r="E57" s="150"/>
      <c r="F57" s="150"/>
      <c r="G57" s="150"/>
      <c r="H57" s="150"/>
      <c r="I57" s="150"/>
      <c r="J57" s="150"/>
      <c r="K57" s="151"/>
    </row>
    <row r="58" spans="1:12" x14ac:dyDescent="0.2">
      <c r="B58" s="149"/>
      <c r="C58" s="150"/>
      <c r="D58" s="150"/>
      <c r="E58" s="150"/>
      <c r="F58" s="150"/>
      <c r="G58" s="150"/>
      <c r="H58" s="150"/>
      <c r="I58" s="150"/>
      <c r="J58" s="150"/>
      <c r="K58" s="151"/>
    </row>
    <row r="59" spans="1:12" x14ac:dyDescent="0.2">
      <c r="B59" s="149"/>
      <c r="C59" s="150"/>
      <c r="D59" s="150"/>
      <c r="E59" s="150"/>
      <c r="F59" s="150"/>
      <c r="G59" s="150"/>
      <c r="H59" s="150"/>
      <c r="I59" s="150"/>
      <c r="J59" s="150"/>
      <c r="K59" s="151"/>
    </row>
    <row r="60" spans="1:12" ht="14.3" thickBot="1" x14ac:dyDescent="0.25">
      <c r="B60" s="152"/>
      <c r="C60" s="153"/>
      <c r="D60" s="153"/>
      <c r="E60" s="153"/>
      <c r="F60" s="153"/>
      <c r="G60" s="153"/>
      <c r="H60" s="153"/>
      <c r="I60" s="153"/>
      <c r="J60" s="153"/>
      <c r="K60" s="154"/>
    </row>
    <row r="62" spans="1:12" ht="18.350000000000001" x14ac:dyDescent="0.3">
      <c r="A62" s="87" t="s">
        <v>44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1:12" ht="9" customHeight="1" x14ac:dyDescent="0.2"/>
    <row r="64" spans="1:12" s="72" customFormat="1" ht="21.75" customHeight="1" x14ac:dyDescent="0.2">
      <c r="B64" s="72" t="s">
        <v>45</v>
      </c>
      <c r="G64" s="72" t="s">
        <v>46</v>
      </c>
    </row>
    <row r="65" spans="1:12" s="72" customFormat="1" ht="21.75" customHeight="1" x14ac:dyDescent="0.2">
      <c r="B65" s="72" t="s">
        <v>47</v>
      </c>
      <c r="G65" s="72" t="s">
        <v>48</v>
      </c>
    </row>
    <row r="66" spans="1:12" s="72" customFormat="1" ht="21.75" customHeight="1" x14ac:dyDescent="0.2">
      <c r="B66" s="72" t="s">
        <v>49</v>
      </c>
    </row>
    <row r="69" spans="1:12" x14ac:dyDescent="0.2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1:12" ht="18.350000000000001" x14ac:dyDescent="0.3">
      <c r="A70" s="74"/>
      <c r="B70" s="74"/>
      <c r="C70" s="73"/>
      <c r="D70" s="75"/>
      <c r="E70" s="73"/>
      <c r="F70" s="73"/>
      <c r="G70" s="73"/>
      <c r="H70" s="73"/>
      <c r="I70" s="73"/>
      <c r="J70" s="73"/>
      <c r="K70" s="73"/>
      <c r="L70" s="73"/>
    </row>
    <row r="71" spans="1:12" x14ac:dyDescent="0.2">
      <c r="A71" s="73" t="s">
        <v>50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1:12" x14ac:dyDescent="0.2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</sheetData>
  <mergeCells count="2">
    <mergeCell ref="F7:G7"/>
    <mergeCell ref="B55:K60"/>
  </mergeCells>
  <conditionalFormatting sqref="D25 A24:D24 A26:D28">
    <cfRule type="expression" dxfId="6" priority="7">
      <formula>$C$26="גבוהה"</formula>
    </cfRule>
    <cfRule type="expression" dxfId="5" priority="8">
      <formula>$C$26="בינונית"</formula>
    </cfRule>
    <cfRule type="expression" dxfId="4" priority="9">
      <formula>$C$26="נמוכה"</formula>
    </cfRule>
  </conditionalFormatting>
  <conditionalFormatting sqref="A25:C25">
    <cfRule type="expression" dxfId="3" priority="1">
      <formula>$C$26="גבוהה"</formula>
    </cfRule>
    <cfRule type="expression" dxfId="2" priority="2">
      <formula>$C$26="בינונית"</formula>
    </cfRule>
    <cfRule type="expression" dxfId="1" priority="3">
      <formula>$C$26="נמוכה"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8"/>
  <sheetViews>
    <sheetView rightToLeft="1" topLeftCell="F34" workbookViewId="0">
      <selection activeCell="G50" sqref="G50:V53"/>
    </sheetView>
  </sheetViews>
  <sheetFormatPr defaultRowHeight="13.6" outlineLevelCol="1" x14ac:dyDescent="0.2"/>
  <cols>
    <col min="1" max="1" width="22.5546875" bestFit="1" customWidth="1"/>
    <col min="2" max="2" width="9.44140625" customWidth="1"/>
    <col min="3" max="3" width="23.88671875" customWidth="1"/>
    <col min="4" max="4" width="10.5546875" bestFit="1" customWidth="1"/>
    <col min="5" max="5" width="7.109375" customWidth="1"/>
    <col min="6" max="6" width="7.5546875" customWidth="1"/>
    <col min="7" max="7" width="33.109375" customWidth="1"/>
    <col min="8" max="8" width="8.109375" style="101" hidden="1" customWidth="1" outlineLevel="1"/>
    <col min="9" max="9" width="10.109375" hidden="1" customWidth="1" outlineLevel="1"/>
    <col min="10" max="10" width="8.109375" style="110" hidden="1" customWidth="1" outlineLevel="1"/>
    <col min="11" max="11" width="7.44140625" customWidth="1" collapsed="1"/>
    <col min="12" max="12" width="6.109375" bestFit="1" customWidth="1"/>
    <col min="13" max="13" width="3.5546875" hidden="1" customWidth="1" outlineLevel="1"/>
    <col min="14" max="14" width="4.5546875" hidden="1" customWidth="1" outlineLevel="1"/>
    <col min="15" max="15" width="7.88671875" bestFit="1" customWidth="1" collapsed="1"/>
    <col min="16" max="16" width="5" hidden="1" customWidth="1" outlineLevel="1"/>
    <col min="17" max="17" width="3.5546875" hidden="1" customWidth="1" outlineLevel="1"/>
    <col min="18" max="18" width="2" hidden="1" customWidth="1" outlineLevel="1"/>
    <col min="19" max="19" width="6.6640625" customWidth="1" collapsed="1"/>
    <col min="20" max="20" width="2" hidden="1" customWidth="1" outlineLevel="1"/>
    <col min="21" max="21" width="5" hidden="1" customWidth="1" outlineLevel="1"/>
    <col min="22" max="22" width="10.6640625" bestFit="1" customWidth="1" collapsed="1"/>
  </cols>
  <sheetData>
    <row r="1" spans="1:29" ht="18.350000000000001" x14ac:dyDescent="0.3">
      <c r="A1" s="60" t="s">
        <v>53</v>
      </c>
      <c r="B1" s="144" t="s">
        <v>156</v>
      </c>
      <c r="C1" s="33"/>
      <c r="H1" s="119"/>
    </row>
    <row r="2" spans="1:29" ht="14.95" thickBot="1" x14ac:dyDescent="0.3">
      <c r="B2" s="118"/>
      <c r="C2" s="36"/>
      <c r="D2" s="32"/>
      <c r="H2" s="119"/>
      <c r="V2" s="35"/>
    </row>
    <row r="3" spans="1:29" ht="43.5" thickBot="1" x14ac:dyDescent="0.3">
      <c r="A3" s="10" t="s">
        <v>22</v>
      </c>
      <c r="B3" s="11" t="s">
        <v>54</v>
      </c>
      <c r="C3" s="11" t="s">
        <v>55</v>
      </c>
      <c r="D3" s="11" t="s">
        <v>56</v>
      </c>
      <c r="E3" s="11" t="s">
        <v>57</v>
      </c>
      <c r="F3" s="11" t="s">
        <v>58</v>
      </c>
      <c r="G3" s="11" t="s">
        <v>59</v>
      </c>
      <c r="H3" s="102" t="s">
        <v>60</v>
      </c>
      <c r="I3" s="11" t="s">
        <v>61</v>
      </c>
      <c r="J3" s="111" t="s">
        <v>62</v>
      </c>
      <c r="K3" s="11" t="s">
        <v>63</v>
      </c>
      <c r="L3" s="11" t="s">
        <v>64</v>
      </c>
      <c r="M3" s="11"/>
      <c r="N3" s="11"/>
      <c r="O3" s="11" t="s">
        <v>65</v>
      </c>
      <c r="P3" s="11"/>
      <c r="Q3" s="11"/>
      <c r="R3" s="11"/>
      <c r="S3" s="11" t="s">
        <v>66</v>
      </c>
      <c r="T3" s="11"/>
      <c r="U3" s="11"/>
      <c r="V3" s="12" t="s">
        <v>67</v>
      </c>
      <c r="Z3" s="100"/>
      <c r="AA3" s="100"/>
      <c r="AB3" s="100"/>
      <c r="AC3" s="100"/>
    </row>
    <row r="4" spans="1:29" ht="14.95" x14ac:dyDescent="0.25">
      <c r="A4" s="155" t="s">
        <v>68</v>
      </c>
      <c r="B4" s="158">
        <v>0.33</v>
      </c>
      <c r="C4" s="166" t="s">
        <v>69</v>
      </c>
      <c r="D4" s="168">
        <v>0.1</v>
      </c>
      <c r="E4" s="6">
        <v>1</v>
      </c>
      <c r="F4" s="6" t="s">
        <v>161</v>
      </c>
      <c r="G4" s="6" t="s">
        <v>70</v>
      </c>
      <c r="H4" s="103" t="s">
        <v>71</v>
      </c>
      <c r="I4" s="6">
        <v>1</v>
      </c>
      <c r="J4" s="112">
        <v>35380</v>
      </c>
      <c r="K4" s="13">
        <v>7.0000000000000007E-2</v>
      </c>
      <c r="L4" s="14" t="s">
        <v>161</v>
      </c>
      <c r="M4" s="123">
        <v>7.0000000000000007E-2</v>
      </c>
      <c r="N4" s="161">
        <v>0.1</v>
      </c>
      <c r="O4" s="15" t="s">
        <v>161</v>
      </c>
      <c r="P4" s="163">
        <v>0.1</v>
      </c>
      <c r="Q4" s="161">
        <v>7.0000000000000007E-2</v>
      </c>
      <c r="R4" s="163" t="s">
        <v>161</v>
      </c>
      <c r="S4" s="175">
        <v>0</v>
      </c>
      <c r="T4" s="163">
        <v>1</v>
      </c>
      <c r="U4" s="161" t="s">
        <v>161</v>
      </c>
      <c r="V4" s="178">
        <v>0.15186666666666671</v>
      </c>
    </row>
    <row r="5" spans="1:29" ht="29.9" x14ac:dyDescent="0.25">
      <c r="A5" s="156"/>
      <c r="B5" s="159"/>
      <c r="C5" s="167"/>
      <c r="D5" s="169"/>
      <c r="E5" s="4">
        <v>2</v>
      </c>
      <c r="F5" s="4" t="s">
        <v>161</v>
      </c>
      <c r="G5" s="4" t="s">
        <v>72</v>
      </c>
      <c r="H5" s="104" t="s">
        <v>71</v>
      </c>
      <c r="I5" s="4">
        <v>1</v>
      </c>
      <c r="J5" s="113">
        <v>35380</v>
      </c>
      <c r="K5" s="16">
        <v>0.03</v>
      </c>
      <c r="L5" s="17" t="s">
        <v>161</v>
      </c>
      <c r="M5" s="124">
        <v>0.03</v>
      </c>
      <c r="N5" s="162"/>
      <c r="O5" s="18" t="s">
        <v>161</v>
      </c>
      <c r="P5" s="164"/>
      <c r="Q5" s="162"/>
      <c r="R5" s="164"/>
      <c r="S5" s="176"/>
      <c r="T5" s="164"/>
      <c r="U5" s="162"/>
      <c r="V5" s="179"/>
    </row>
    <row r="6" spans="1:29" ht="14.95" x14ac:dyDescent="0.25">
      <c r="A6" s="156"/>
      <c r="B6" s="159"/>
      <c r="C6" s="170" t="s">
        <v>73</v>
      </c>
      <c r="D6" s="172">
        <v>0.09</v>
      </c>
      <c r="E6" s="4">
        <v>3</v>
      </c>
      <c r="F6" s="4">
        <v>1</v>
      </c>
      <c r="G6" s="4" t="s">
        <v>74</v>
      </c>
      <c r="H6" s="104" t="s">
        <v>71</v>
      </c>
      <c r="I6" s="4">
        <v>1</v>
      </c>
      <c r="J6" s="113">
        <v>35380</v>
      </c>
      <c r="K6" s="16">
        <v>0.05</v>
      </c>
      <c r="L6" s="17">
        <v>0</v>
      </c>
      <c r="M6" s="124" t="s">
        <v>161</v>
      </c>
      <c r="N6" s="162">
        <v>0.04</v>
      </c>
      <c r="O6" s="18">
        <v>0</v>
      </c>
      <c r="P6" s="162" t="s">
        <v>161</v>
      </c>
      <c r="Q6" s="162"/>
      <c r="R6" s="164">
        <v>1</v>
      </c>
      <c r="S6" s="176">
        <v>0</v>
      </c>
      <c r="T6" s="164"/>
      <c r="U6" s="162"/>
      <c r="V6" s="179"/>
    </row>
    <row r="7" spans="1:29" ht="14.95" x14ac:dyDescent="0.25">
      <c r="A7" s="156"/>
      <c r="B7" s="159"/>
      <c r="C7" s="171"/>
      <c r="D7" s="173"/>
      <c r="E7" s="99">
        <v>4</v>
      </c>
      <c r="F7" s="99" t="s">
        <v>161</v>
      </c>
      <c r="G7" s="99" t="s">
        <v>75</v>
      </c>
      <c r="H7" s="105" t="s">
        <v>71</v>
      </c>
      <c r="I7" s="4">
        <v>6</v>
      </c>
      <c r="J7" s="113">
        <v>35380</v>
      </c>
      <c r="K7" s="19">
        <v>0.04</v>
      </c>
      <c r="L7" s="17" t="s">
        <v>161</v>
      </c>
      <c r="M7" s="124">
        <v>0.04</v>
      </c>
      <c r="N7" s="162"/>
      <c r="O7" s="18" t="s">
        <v>161</v>
      </c>
      <c r="P7" s="162"/>
      <c r="Q7" s="162"/>
      <c r="R7" s="164"/>
      <c r="S7" s="176"/>
      <c r="T7" s="164"/>
      <c r="U7" s="162"/>
      <c r="V7" s="179"/>
    </row>
    <row r="8" spans="1:29" ht="14.95" x14ac:dyDescent="0.25">
      <c r="A8" s="156"/>
      <c r="B8" s="159"/>
      <c r="C8" s="167" t="s">
        <v>76</v>
      </c>
      <c r="D8" s="169">
        <v>0.1</v>
      </c>
      <c r="E8" s="4">
        <v>5</v>
      </c>
      <c r="F8" s="4">
        <v>2</v>
      </c>
      <c r="G8" s="4" t="s">
        <v>77</v>
      </c>
      <c r="H8" s="104" t="s">
        <v>71</v>
      </c>
      <c r="I8" s="4">
        <v>1</v>
      </c>
      <c r="J8" s="113">
        <v>35380</v>
      </c>
      <c r="K8" s="19">
        <v>7.0000000000000007E-2</v>
      </c>
      <c r="L8" s="17">
        <v>0.875</v>
      </c>
      <c r="M8" s="124" t="s">
        <v>161</v>
      </c>
      <c r="N8" s="162">
        <v>0</v>
      </c>
      <c r="O8" s="18">
        <v>6.1250000000000006E-2</v>
      </c>
      <c r="P8" s="164" t="s">
        <v>161</v>
      </c>
      <c r="Q8" s="162"/>
      <c r="R8" s="164">
        <v>1</v>
      </c>
      <c r="S8" s="176">
        <v>0.14237500000000003</v>
      </c>
      <c r="T8" s="164"/>
      <c r="U8" s="162"/>
      <c r="V8" s="179"/>
    </row>
    <row r="9" spans="1:29" ht="29.9" x14ac:dyDescent="0.25">
      <c r="A9" s="156"/>
      <c r="B9" s="159"/>
      <c r="C9" s="167"/>
      <c r="D9" s="169"/>
      <c r="E9" s="4">
        <v>6</v>
      </c>
      <c r="F9" s="4">
        <v>3</v>
      </c>
      <c r="G9" s="4" t="s">
        <v>78</v>
      </c>
      <c r="H9" s="104" t="s">
        <v>71</v>
      </c>
      <c r="I9" s="4">
        <v>1</v>
      </c>
      <c r="J9" s="113">
        <v>35380</v>
      </c>
      <c r="K9" s="16">
        <v>0.03</v>
      </c>
      <c r="L9" s="17">
        <v>0.75</v>
      </c>
      <c r="M9" s="124" t="s">
        <v>161</v>
      </c>
      <c r="N9" s="162"/>
      <c r="O9" s="18">
        <v>2.2499999999999999E-2</v>
      </c>
      <c r="P9" s="164"/>
      <c r="Q9" s="162"/>
      <c r="R9" s="164"/>
      <c r="S9" s="176"/>
      <c r="T9" s="164"/>
      <c r="U9" s="162"/>
      <c r="V9" s="179"/>
    </row>
    <row r="10" spans="1:29" ht="14.95" x14ac:dyDescent="0.25">
      <c r="A10" s="156"/>
      <c r="B10" s="159"/>
      <c r="C10" s="167" t="s">
        <v>79</v>
      </c>
      <c r="D10" s="169">
        <v>0.04</v>
      </c>
      <c r="E10" s="4">
        <v>7</v>
      </c>
      <c r="F10" s="4" t="s">
        <v>161</v>
      </c>
      <c r="G10" s="4" t="s">
        <v>80</v>
      </c>
      <c r="H10" s="104" t="s">
        <v>71</v>
      </c>
      <c r="I10" s="4">
        <v>1</v>
      </c>
      <c r="J10" s="113">
        <v>35380</v>
      </c>
      <c r="K10" s="19">
        <v>0.02</v>
      </c>
      <c r="L10" s="20" t="s">
        <v>161</v>
      </c>
      <c r="M10" s="124">
        <v>0.02</v>
      </c>
      <c r="N10" s="162">
        <v>0.04</v>
      </c>
      <c r="O10" s="18" t="s">
        <v>161</v>
      </c>
      <c r="P10" s="162">
        <v>0.04</v>
      </c>
      <c r="Q10" s="162"/>
      <c r="R10" s="164" t="s">
        <v>161</v>
      </c>
      <c r="S10" s="176">
        <v>0</v>
      </c>
      <c r="T10" s="164"/>
      <c r="U10" s="162"/>
      <c r="V10" s="179"/>
    </row>
    <row r="11" spans="1:29" ht="15.65" thickBot="1" x14ac:dyDescent="0.3">
      <c r="A11" s="157"/>
      <c r="B11" s="160"/>
      <c r="C11" s="174"/>
      <c r="D11" s="182"/>
      <c r="E11" s="7">
        <v>8</v>
      </c>
      <c r="F11" s="7" t="s">
        <v>161</v>
      </c>
      <c r="G11" s="7" t="s">
        <v>81</v>
      </c>
      <c r="H11" s="106" t="s">
        <v>71</v>
      </c>
      <c r="I11" s="7">
        <v>1</v>
      </c>
      <c r="J11" s="114">
        <v>35380</v>
      </c>
      <c r="K11" s="21">
        <v>0.02</v>
      </c>
      <c r="L11" s="22" t="s">
        <v>161</v>
      </c>
      <c r="M11" s="127">
        <v>0.02</v>
      </c>
      <c r="N11" s="165"/>
      <c r="O11" s="23" t="s">
        <v>161</v>
      </c>
      <c r="P11" s="165"/>
      <c r="Q11" s="165"/>
      <c r="R11" s="177"/>
      <c r="S11" s="181"/>
      <c r="T11" s="177"/>
      <c r="U11" s="165"/>
      <c r="V11" s="180"/>
    </row>
    <row r="12" spans="1:29" ht="29.9" x14ac:dyDescent="0.25">
      <c r="A12" s="155" t="s">
        <v>82</v>
      </c>
      <c r="B12" s="158">
        <v>0.36</v>
      </c>
      <c r="C12" s="166" t="s">
        <v>83</v>
      </c>
      <c r="D12" s="168">
        <v>0.22</v>
      </c>
      <c r="E12" s="6">
        <v>9</v>
      </c>
      <c r="F12" s="6" t="s">
        <v>161</v>
      </c>
      <c r="G12" s="6" t="s">
        <v>84</v>
      </c>
      <c r="H12" s="103"/>
      <c r="I12" s="6"/>
      <c r="J12" s="112"/>
      <c r="K12" s="13">
        <v>0.03</v>
      </c>
      <c r="L12" s="14" t="s">
        <v>161</v>
      </c>
      <c r="M12" s="123">
        <v>0.03</v>
      </c>
      <c r="N12" s="161">
        <v>0.13</v>
      </c>
      <c r="O12" s="135" t="s">
        <v>161</v>
      </c>
      <c r="P12" s="161" t="s">
        <v>161</v>
      </c>
      <c r="Q12" s="161">
        <v>0.14000000000000001</v>
      </c>
      <c r="R12" s="163">
        <v>1</v>
      </c>
      <c r="S12" s="175">
        <v>0.27409090909090911</v>
      </c>
      <c r="T12" s="185">
        <v>1</v>
      </c>
      <c r="U12" s="161" t="s">
        <v>161</v>
      </c>
      <c r="V12" s="178">
        <v>0.29084090909090909</v>
      </c>
    </row>
    <row r="13" spans="1:29" ht="14.95" x14ac:dyDescent="0.25">
      <c r="A13" s="156"/>
      <c r="B13" s="159"/>
      <c r="C13" s="167"/>
      <c r="D13" s="169"/>
      <c r="E13" s="4">
        <v>10</v>
      </c>
      <c r="F13" s="4" t="s">
        <v>161</v>
      </c>
      <c r="G13" s="4" t="s">
        <v>85</v>
      </c>
      <c r="H13" s="104"/>
      <c r="I13" s="4"/>
      <c r="J13" s="113"/>
      <c r="K13" s="16">
        <v>0.03</v>
      </c>
      <c r="L13" s="20" t="s">
        <v>161</v>
      </c>
      <c r="M13" s="124">
        <v>0.03</v>
      </c>
      <c r="N13" s="162"/>
      <c r="O13" s="136" t="s">
        <v>161</v>
      </c>
      <c r="P13" s="162"/>
      <c r="Q13" s="162"/>
      <c r="R13" s="164"/>
      <c r="S13" s="176"/>
      <c r="T13" s="186"/>
      <c r="U13" s="162"/>
      <c r="V13" s="179"/>
    </row>
    <row r="14" spans="1:29" ht="44.85" x14ac:dyDescent="0.25">
      <c r="A14" s="156"/>
      <c r="B14" s="159"/>
      <c r="C14" s="167"/>
      <c r="D14" s="169"/>
      <c r="E14" s="4">
        <v>11</v>
      </c>
      <c r="F14" s="4" t="s">
        <v>161</v>
      </c>
      <c r="G14" s="4" t="s">
        <v>51</v>
      </c>
      <c r="H14" s="104" t="s">
        <v>71</v>
      </c>
      <c r="I14" s="4">
        <v>4</v>
      </c>
      <c r="J14" s="113">
        <v>35380</v>
      </c>
      <c r="K14" s="16">
        <v>0.03</v>
      </c>
      <c r="L14" s="20" t="s">
        <v>161</v>
      </c>
      <c r="M14" s="124">
        <v>0.03</v>
      </c>
      <c r="N14" s="162"/>
      <c r="O14" s="136" t="s">
        <v>161</v>
      </c>
      <c r="P14" s="162"/>
      <c r="Q14" s="162"/>
      <c r="R14" s="164"/>
      <c r="S14" s="176"/>
      <c r="T14" s="186"/>
      <c r="U14" s="162"/>
      <c r="V14" s="179"/>
    </row>
    <row r="15" spans="1:29" ht="29.25" x14ac:dyDescent="0.25">
      <c r="A15" s="156"/>
      <c r="B15" s="159"/>
      <c r="C15" s="167"/>
      <c r="D15" s="169"/>
      <c r="E15" s="5">
        <v>12</v>
      </c>
      <c r="F15" s="5" t="s">
        <v>161</v>
      </c>
      <c r="G15" s="5" t="s">
        <v>86</v>
      </c>
      <c r="H15" s="107" t="s">
        <v>71</v>
      </c>
      <c r="I15" s="5">
        <v>1</v>
      </c>
      <c r="J15" s="113">
        <v>35380</v>
      </c>
      <c r="K15" s="19">
        <v>0.03</v>
      </c>
      <c r="L15" s="20">
        <v>1</v>
      </c>
      <c r="M15" s="124" t="s">
        <v>161</v>
      </c>
      <c r="N15" s="162"/>
      <c r="O15" s="136">
        <v>6.25E-2</v>
      </c>
      <c r="P15" s="162"/>
      <c r="Q15" s="162"/>
      <c r="R15" s="164"/>
      <c r="S15" s="176"/>
      <c r="T15" s="186"/>
      <c r="U15" s="162"/>
      <c r="V15" s="179"/>
    </row>
    <row r="16" spans="1:29" ht="29.9" x14ac:dyDescent="0.25">
      <c r="A16" s="156"/>
      <c r="B16" s="159"/>
      <c r="C16" s="167"/>
      <c r="D16" s="169"/>
      <c r="E16" s="5">
        <v>13</v>
      </c>
      <c r="F16" s="5">
        <v>4</v>
      </c>
      <c r="G16" s="5" t="s">
        <v>87</v>
      </c>
      <c r="H16" s="107" t="s">
        <v>71</v>
      </c>
      <c r="I16" s="5">
        <v>1</v>
      </c>
      <c r="J16" s="113">
        <v>35380</v>
      </c>
      <c r="K16" s="19">
        <v>0.02</v>
      </c>
      <c r="L16" s="20">
        <v>0</v>
      </c>
      <c r="M16" s="124" t="s">
        <v>161</v>
      </c>
      <c r="N16" s="162"/>
      <c r="O16" s="136">
        <v>0</v>
      </c>
      <c r="P16" s="162"/>
      <c r="Q16" s="162"/>
      <c r="R16" s="164"/>
      <c r="S16" s="176"/>
      <c r="T16" s="186"/>
      <c r="U16" s="162"/>
      <c r="V16" s="179"/>
    </row>
    <row r="17" spans="1:22" ht="29.9" x14ac:dyDescent="0.25">
      <c r="A17" s="156"/>
      <c r="B17" s="159"/>
      <c r="C17" s="167"/>
      <c r="D17" s="169"/>
      <c r="E17" s="5">
        <v>14</v>
      </c>
      <c r="F17" s="5" t="s">
        <v>161</v>
      </c>
      <c r="G17" s="5" t="s">
        <v>88</v>
      </c>
      <c r="H17" s="107" t="s">
        <v>71</v>
      </c>
      <c r="I17" s="5">
        <v>1</v>
      </c>
      <c r="J17" s="113">
        <v>35380</v>
      </c>
      <c r="K17" s="19">
        <v>0.02</v>
      </c>
      <c r="L17" s="20">
        <v>1</v>
      </c>
      <c r="M17" s="124" t="s">
        <v>161</v>
      </c>
      <c r="N17" s="162"/>
      <c r="O17" s="136">
        <v>5.2500000000000005E-2</v>
      </c>
      <c r="P17" s="162"/>
      <c r="Q17" s="162"/>
      <c r="R17" s="164"/>
      <c r="S17" s="176"/>
      <c r="T17" s="186"/>
      <c r="U17" s="162"/>
      <c r="V17" s="179"/>
    </row>
    <row r="18" spans="1:22" ht="14.95" x14ac:dyDescent="0.25">
      <c r="A18" s="156"/>
      <c r="B18" s="159"/>
      <c r="C18" s="167"/>
      <c r="D18" s="169"/>
      <c r="E18" s="5">
        <v>15</v>
      </c>
      <c r="F18" s="5" t="s">
        <v>161</v>
      </c>
      <c r="G18" s="5" t="s">
        <v>89</v>
      </c>
      <c r="H18" s="107" t="s">
        <v>71</v>
      </c>
      <c r="I18" s="5">
        <v>1</v>
      </c>
      <c r="J18" s="113">
        <v>35380</v>
      </c>
      <c r="K18" s="19">
        <v>0.02</v>
      </c>
      <c r="L18" s="20">
        <v>1</v>
      </c>
      <c r="M18" s="124" t="s">
        <v>161</v>
      </c>
      <c r="N18" s="162"/>
      <c r="O18" s="136">
        <v>5.2500000000000005E-2</v>
      </c>
      <c r="P18" s="162"/>
      <c r="Q18" s="162"/>
      <c r="R18" s="164"/>
      <c r="S18" s="176"/>
      <c r="T18" s="186"/>
      <c r="U18" s="162"/>
      <c r="V18" s="179"/>
    </row>
    <row r="19" spans="1:22" ht="14.95" x14ac:dyDescent="0.25">
      <c r="A19" s="156"/>
      <c r="B19" s="159"/>
      <c r="C19" s="167"/>
      <c r="D19" s="169"/>
      <c r="E19" s="5">
        <v>16</v>
      </c>
      <c r="F19" s="5" t="s">
        <v>161</v>
      </c>
      <c r="G19" s="5" t="s">
        <v>90</v>
      </c>
      <c r="H19" s="107" t="s">
        <v>71</v>
      </c>
      <c r="I19" s="5">
        <v>1</v>
      </c>
      <c r="J19" s="113">
        <v>35380</v>
      </c>
      <c r="K19" s="19">
        <v>0.02</v>
      </c>
      <c r="L19" s="20" t="s">
        <v>161</v>
      </c>
      <c r="M19" s="124">
        <v>0.02</v>
      </c>
      <c r="N19" s="162"/>
      <c r="O19" s="136" t="s">
        <v>161</v>
      </c>
      <c r="P19" s="162"/>
      <c r="Q19" s="162"/>
      <c r="R19" s="164"/>
      <c r="S19" s="176"/>
      <c r="T19" s="186"/>
      <c r="U19" s="162"/>
      <c r="V19" s="179"/>
    </row>
    <row r="20" spans="1:22" ht="14.95" x14ac:dyDescent="0.25">
      <c r="A20" s="156"/>
      <c r="B20" s="159"/>
      <c r="C20" s="167"/>
      <c r="D20" s="169"/>
      <c r="E20" s="4">
        <v>17</v>
      </c>
      <c r="F20" s="4" t="s">
        <v>161</v>
      </c>
      <c r="G20" s="4" t="s">
        <v>52</v>
      </c>
      <c r="H20" s="104" t="s">
        <v>71</v>
      </c>
      <c r="I20" s="4">
        <v>5</v>
      </c>
      <c r="J20" s="113">
        <v>35380</v>
      </c>
      <c r="K20" s="19">
        <v>0.02</v>
      </c>
      <c r="L20" s="20" t="s">
        <v>161</v>
      </c>
      <c r="M20" s="124">
        <v>0.02</v>
      </c>
      <c r="N20" s="162"/>
      <c r="O20" s="136" t="s">
        <v>161</v>
      </c>
      <c r="P20" s="162"/>
      <c r="Q20" s="162"/>
      <c r="R20" s="164"/>
      <c r="S20" s="176"/>
      <c r="T20" s="186"/>
      <c r="U20" s="162"/>
      <c r="V20" s="179"/>
    </row>
    <row r="21" spans="1:22" ht="29.9" x14ac:dyDescent="0.25">
      <c r="A21" s="156"/>
      <c r="B21" s="159"/>
      <c r="C21" s="167" t="s">
        <v>91</v>
      </c>
      <c r="D21" s="169">
        <v>0.04</v>
      </c>
      <c r="E21" s="5">
        <v>18</v>
      </c>
      <c r="F21" s="5" t="s">
        <v>161</v>
      </c>
      <c r="G21" s="5" t="s">
        <v>92</v>
      </c>
      <c r="H21" s="107"/>
      <c r="I21" s="5"/>
      <c r="J21" s="115"/>
      <c r="K21" s="19">
        <v>0.02</v>
      </c>
      <c r="L21" s="20" t="s">
        <v>161</v>
      </c>
      <c r="M21" s="124">
        <v>0.02</v>
      </c>
      <c r="N21" s="162">
        <v>0.04</v>
      </c>
      <c r="O21" s="136" t="s">
        <v>161</v>
      </c>
      <c r="P21" s="162">
        <v>0.04</v>
      </c>
      <c r="Q21" s="162"/>
      <c r="R21" s="164" t="s">
        <v>161</v>
      </c>
      <c r="S21" s="176">
        <v>0</v>
      </c>
      <c r="T21" s="186"/>
      <c r="U21" s="162"/>
      <c r="V21" s="179"/>
    </row>
    <row r="22" spans="1:22" ht="14.95" x14ac:dyDescent="0.25">
      <c r="A22" s="156"/>
      <c r="B22" s="159"/>
      <c r="C22" s="167"/>
      <c r="D22" s="169"/>
      <c r="E22" s="4">
        <v>19</v>
      </c>
      <c r="F22" s="4" t="s">
        <v>161</v>
      </c>
      <c r="G22" s="4" t="s">
        <v>93</v>
      </c>
      <c r="H22" s="104"/>
      <c r="I22" s="4"/>
      <c r="J22" s="113"/>
      <c r="K22" s="19">
        <v>0.02</v>
      </c>
      <c r="L22" s="20" t="s">
        <v>161</v>
      </c>
      <c r="M22" s="124">
        <v>0.02</v>
      </c>
      <c r="N22" s="162"/>
      <c r="O22" s="136" t="s">
        <v>161</v>
      </c>
      <c r="P22" s="162"/>
      <c r="Q22" s="162"/>
      <c r="R22" s="164"/>
      <c r="S22" s="176"/>
      <c r="T22" s="186"/>
      <c r="U22" s="162"/>
      <c r="V22" s="179"/>
    </row>
    <row r="23" spans="1:22" ht="29.9" x14ac:dyDescent="0.25">
      <c r="A23" s="156"/>
      <c r="B23" s="159"/>
      <c r="C23" s="132" t="s">
        <v>94</v>
      </c>
      <c r="D23" s="133">
        <v>0.02</v>
      </c>
      <c r="E23" s="4">
        <v>20</v>
      </c>
      <c r="F23" s="4" t="s">
        <v>161</v>
      </c>
      <c r="G23" s="4" t="s">
        <v>95</v>
      </c>
      <c r="H23" s="104"/>
      <c r="I23" s="4"/>
      <c r="J23" s="113"/>
      <c r="K23" s="16">
        <v>0.02</v>
      </c>
      <c r="L23" s="20" t="s">
        <v>161</v>
      </c>
      <c r="M23" s="124">
        <v>0.02</v>
      </c>
      <c r="N23" s="124">
        <v>0.02</v>
      </c>
      <c r="O23" s="136" t="s">
        <v>161</v>
      </c>
      <c r="P23" s="124">
        <v>0.02</v>
      </c>
      <c r="Q23" s="162"/>
      <c r="R23" s="126" t="s">
        <v>161</v>
      </c>
      <c r="S23" s="136">
        <v>0</v>
      </c>
      <c r="T23" s="186"/>
      <c r="U23" s="162"/>
      <c r="V23" s="179"/>
    </row>
    <row r="24" spans="1:22" ht="14.95" x14ac:dyDescent="0.25">
      <c r="A24" s="156"/>
      <c r="B24" s="159"/>
      <c r="C24" s="132" t="s">
        <v>96</v>
      </c>
      <c r="D24" s="133">
        <v>0.02</v>
      </c>
      <c r="E24" s="4">
        <v>21</v>
      </c>
      <c r="F24" s="4" t="s">
        <v>161</v>
      </c>
      <c r="G24" s="4" t="s">
        <v>97</v>
      </c>
      <c r="H24" s="104"/>
      <c r="I24" s="4"/>
      <c r="J24" s="113"/>
      <c r="K24" s="19">
        <v>0.02</v>
      </c>
      <c r="L24" s="20" t="s">
        <v>161</v>
      </c>
      <c r="M24" s="124">
        <v>0.02</v>
      </c>
      <c r="N24" s="124">
        <v>0.02</v>
      </c>
      <c r="O24" s="136" t="s">
        <v>161</v>
      </c>
      <c r="P24" s="124">
        <v>0.02</v>
      </c>
      <c r="Q24" s="162"/>
      <c r="R24" s="126" t="s">
        <v>161</v>
      </c>
      <c r="S24" s="136">
        <v>0</v>
      </c>
      <c r="T24" s="186"/>
      <c r="U24" s="162"/>
      <c r="V24" s="179"/>
    </row>
    <row r="25" spans="1:22" ht="14.95" x14ac:dyDescent="0.25">
      <c r="A25" s="156"/>
      <c r="B25" s="159"/>
      <c r="C25" s="167" t="s">
        <v>98</v>
      </c>
      <c r="D25" s="169">
        <v>0.03</v>
      </c>
      <c r="E25" s="5">
        <v>22</v>
      </c>
      <c r="F25" s="5" t="s">
        <v>161</v>
      </c>
      <c r="G25" s="5" t="s">
        <v>99</v>
      </c>
      <c r="H25" s="107"/>
      <c r="I25" s="5"/>
      <c r="J25" s="115"/>
      <c r="K25" s="19">
        <v>0.02</v>
      </c>
      <c r="L25" s="20" t="s">
        <v>161</v>
      </c>
      <c r="M25" s="124">
        <v>0.02</v>
      </c>
      <c r="N25" s="162">
        <v>0.03</v>
      </c>
      <c r="O25" s="136" t="s">
        <v>161</v>
      </c>
      <c r="P25" s="162">
        <v>0.03</v>
      </c>
      <c r="Q25" s="162"/>
      <c r="R25" s="164" t="s">
        <v>161</v>
      </c>
      <c r="S25" s="176">
        <v>0</v>
      </c>
      <c r="T25" s="186"/>
      <c r="U25" s="162"/>
      <c r="V25" s="179"/>
    </row>
    <row r="26" spans="1:22" ht="29.9" x14ac:dyDescent="0.25">
      <c r="A26" s="156"/>
      <c r="B26" s="159"/>
      <c r="C26" s="167"/>
      <c r="D26" s="169"/>
      <c r="E26" s="5">
        <v>23</v>
      </c>
      <c r="F26" s="5" t="s">
        <v>161</v>
      </c>
      <c r="G26" s="5" t="s">
        <v>100</v>
      </c>
      <c r="H26" s="107"/>
      <c r="I26" s="5"/>
      <c r="J26" s="115"/>
      <c r="K26" s="19">
        <v>0.01</v>
      </c>
      <c r="L26" s="20" t="s">
        <v>161</v>
      </c>
      <c r="M26" s="124">
        <v>0.01</v>
      </c>
      <c r="N26" s="162"/>
      <c r="O26" s="136" t="s">
        <v>161</v>
      </c>
      <c r="P26" s="162"/>
      <c r="Q26" s="162"/>
      <c r="R26" s="164"/>
      <c r="S26" s="176"/>
      <c r="T26" s="186"/>
      <c r="U26" s="162"/>
      <c r="V26" s="179"/>
    </row>
    <row r="27" spans="1:22" ht="14.95" x14ac:dyDescent="0.25">
      <c r="A27" s="156"/>
      <c r="B27" s="159"/>
      <c r="C27" s="183" t="s">
        <v>101</v>
      </c>
      <c r="D27" s="159">
        <v>0.03</v>
      </c>
      <c r="E27" s="4">
        <v>24</v>
      </c>
      <c r="F27" s="4" t="s">
        <v>161</v>
      </c>
      <c r="G27" s="4" t="s">
        <v>102</v>
      </c>
      <c r="H27" s="104"/>
      <c r="I27" s="4"/>
      <c r="J27" s="113"/>
      <c r="K27" s="19">
        <v>0.01</v>
      </c>
      <c r="L27" s="20" t="s">
        <v>161</v>
      </c>
      <c r="M27" s="124">
        <v>0.01</v>
      </c>
      <c r="N27" s="162">
        <v>0.03</v>
      </c>
      <c r="O27" s="136" t="s">
        <v>161</v>
      </c>
      <c r="P27" s="162">
        <v>0.03</v>
      </c>
      <c r="Q27" s="162"/>
      <c r="R27" s="164" t="s">
        <v>161</v>
      </c>
      <c r="S27" s="176">
        <v>0</v>
      </c>
      <c r="T27" s="186"/>
      <c r="U27" s="162"/>
      <c r="V27" s="179"/>
    </row>
    <row r="28" spans="1:22" ht="14.95" x14ac:dyDescent="0.25">
      <c r="A28" s="156"/>
      <c r="B28" s="159"/>
      <c r="C28" s="183"/>
      <c r="D28" s="159"/>
      <c r="E28" s="4">
        <v>25</v>
      </c>
      <c r="F28" s="4" t="s">
        <v>161</v>
      </c>
      <c r="G28" s="4" t="s">
        <v>103</v>
      </c>
      <c r="H28" s="104"/>
      <c r="I28" s="4"/>
      <c r="J28" s="113"/>
      <c r="K28" s="19">
        <v>0.01</v>
      </c>
      <c r="L28" s="20" t="s">
        <v>161</v>
      </c>
      <c r="M28" s="124">
        <v>0.01</v>
      </c>
      <c r="N28" s="162"/>
      <c r="O28" s="136" t="s">
        <v>161</v>
      </c>
      <c r="P28" s="162"/>
      <c r="Q28" s="162"/>
      <c r="R28" s="164"/>
      <c r="S28" s="176"/>
      <c r="T28" s="186"/>
      <c r="U28" s="162"/>
      <c r="V28" s="179"/>
    </row>
    <row r="29" spans="1:22" ht="15.65" thickBot="1" x14ac:dyDescent="0.3">
      <c r="A29" s="157"/>
      <c r="B29" s="160"/>
      <c r="C29" s="184"/>
      <c r="D29" s="160"/>
      <c r="E29" s="7">
        <v>26</v>
      </c>
      <c r="F29" s="7" t="s">
        <v>161</v>
      </c>
      <c r="G29" s="7" t="s">
        <v>104</v>
      </c>
      <c r="H29" s="106"/>
      <c r="I29" s="7"/>
      <c r="J29" s="114"/>
      <c r="K29" s="21">
        <v>0.01</v>
      </c>
      <c r="L29" s="24" t="s">
        <v>161</v>
      </c>
      <c r="M29" s="127">
        <v>0.01</v>
      </c>
      <c r="N29" s="165"/>
      <c r="O29" s="138" t="s">
        <v>161</v>
      </c>
      <c r="P29" s="165"/>
      <c r="Q29" s="165"/>
      <c r="R29" s="177"/>
      <c r="S29" s="181"/>
      <c r="T29" s="187"/>
      <c r="U29" s="165"/>
      <c r="V29" s="180"/>
    </row>
    <row r="30" spans="1:22" ht="29.9" x14ac:dyDescent="0.25">
      <c r="A30" s="155" t="s">
        <v>105</v>
      </c>
      <c r="B30" s="158">
        <v>0.08</v>
      </c>
      <c r="C30" s="128" t="s">
        <v>106</v>
      </c>
      <c r="D30" s="130">
        <v>0.02</v>
      </c>
      <c r="E30" s="6">
        <v>27</v>
      </c>
      <c r="F30" s="6" t="s">
        <v>161</v>
      </c>
      <c r="G30" s="6" t="s">
        <v>107</v>
      </c>
      <c r="H30" s="103" t="s">
        <v>71</v>
      </c>
      <c r="I30" s="6"/>
      <c r="J30" s="112"/>
      <c r="K30" s="25">
        <v>0.02</v>
      </c>
      <c r="L30" s="26" t="s">
        <v>161</v>
      </c>
      <c r="M30" s="123">
        <v>0.02</v>
      </c>
      <c r="N30" s="123">
        <v>0.02</v>
      </c>
      <c r="O30" s="135" t="s">
        <v>161</v>
      </c>
      <c r="P30" s="123">
        <v>0.02</v>
      </c>
      <c r="Q30" s="161">
        <v>0.02</v>
      </c>
      <c r="R30" s="125" t="s">
        <v>161</v>
      </c>
      <c r="S30" s="135">
        <v>0</v>
      </c>
      <c r="T30" s="163">
        <v>1</v>
      </c>
      <c r="U30" s="163" t="s">
        <v>161</v>
      </c>
      <c r="V30" s="178">
        <v>0.10200000000000001</v>
      </c>
    </row>
    <row r="31" spans="1:22" ht="29.9" x14ac:dyDescent="0.25">
      <c r="A31" s="156"/>
      <c r="B31" s="159"/>
      <c r="C31" s="129" t="s">
        <v>108</v>
      </c>
      <c r="D31" s="131">
        <v>0.02</v>
      </c>
      <c r="E31" s="4">
        <v>28</v>
      </c>
      <c r="F31" s="4" t="s">
        <v>161</v>
      </c>
      <c r="G31" s="4" t="s">
        <v>109</v>
      </c>
      <c r="H31" s="104" t="s">
        <v>71</v>
      </c>
      <c r="I31" s="4"/>
      <c r="J31" s="113"/>
      <c r="K31" s="19">
        <v>0.02</v>
      </c>
      <c r="L31" s="20" t="s">
        <v>161</v>
      </c>
      <c r="M31" s="124">
        <v>0.02</v>
      </c>
      <c r="N31" s="124">
        <v>0.02</v>
      </c>
      <c r="O31" s="136" t="s">
        <v>161</v>
      </c>
      <c r="P31" s="124">
        <v>0.02</v>
      </c>
      <c r="Q31" s="162"/>
      <c r="R31" s="126" t="s">
        <v>161</v>
      </c>
      <c r="S31" s="136">
        <v>0</v>
      </c>
      <c r="T31" s="164"/>
      <c r="U31" s="164"/>
      <c r="V31" s="179"/>
    </row>
    <row r="32" spans="1:22" ht="29.9" x14ac:dyDescent="0.25">
      <c r="A32" s="156"/>
      <c r="B32" s="159"/>
      <c r="C32" s="129" t="s">
        <v>110</v>
      </c>
      <c r="D32" s="131">
        <v>0.02</v>
      </c>
      <c r="E32" s="5">
        <v>29</v>
      </c>
      <c r="F32" s="5" t="s">
        <v>161</v>
      </c>
      <c r="G32" s="5" t="s">
        <v>111</v>
      </c>
      <c r="H32" s="107"/>
      <c r="I32" s="5"/>
      <c r="J32" s="115"/>
      <c r="K32" s="19">
        <v>0.02</v>
      </c>
      <c r="L32" s="20">
        <v>1</v>
      </c>
      <c r="M32" s="124" t="s">
        <v>161</v>
      </c>
      <c r="N32" s="124" t="s">
        <v>161</v>
      </c>
      <c r="O32" s="18">
        <v>0.02</v>
      </c>
      <c r="P32" s="124" t="s">
        <v>161</v>
      </c>
      <c r="Q32" s="162"/>
      <c r="R32" s="126">
        <v>1</v>
      </c>
      <c r="S32" s="18">
        <v>0.04</v>
      </c>
      <c r="T32" s="164"/>
      <c r="U32" s="164"/>
      <c r="V32" s="179"/>
    </row>
    <row r="33" spans="1:22" ht="15.65" thickBot="1" x14ac:dyDescent="0.3">
      <c r="A33" s="157"/>
      <c r="B33" s="160"/>
      <c r="C33" s="134" t="s">
        <v>112</v>
      </c>
      <c r="D33" s="139">
        <v>0.02</v>
      </c>
      <c r="E33" s="7">
        <v>30</v>
      </c>
      <c r="F33" s="7" t="s">
        <v>161</v>
      </c>
      <c r="G33" s="7" t="s">
        <v>113</v>
      </c>
      <c r="H33" s="106" t="s">
        <v>71</v>
      </c>
      <c r="I33" s="7">
        <v>1</v>
      </c>
      <c r="J33" s="114">
        <v>35380</v>
      </c>
      <c r="K33" s="27">
        <v>0.02</v>
      </c>
      <c r="L33" s="24">
        <v>1</v>
      </c>
      <c r="M33" s="127" t="s">
        <v>161</v>
      </c>
      <c r="N33" s="127" t="s">
        <v>161</v>
      </c>
      <c r="O33" s="138">
        <v>0.02</v>
      </c>
      <c r="P33" s="127" t="s">
        <v>161</v>
      </c>
      <c r="Q33" s="165"/>
      <c r="R33" s="137">
        <v>1</v>
      </c>
      <c r="S33" s="138">
        <v>0.04</v>
      </c>
      <c r="T33" s="177"/>
      <c r="U33" s="177"/>
      <c r="V33" s="180"/>
    </row>
    <row r="34" spans="1:22" ht="29.9" x14ac:dyDescent="0.25">
      <c r="A34" s="155" t="s">
        <v>114</v>
      </c>
      <c r="B34" s="158">
        <v>7.0000000000000007E-2</v>
      </c>
      <c r="C34" s="128" t="s">
        <v>115</v>
      </c>
      <c r="D34" s="130">
        <v>0.02</v>
      </c>
      <c r="E34" s="6">
        <v>31</v>
      </c>
      <c r="F34" s="6" t="s">
        <v>161</v>
      </c>
      <c r="G34" s="6" t="s">
        <v>116</v>
      </c>
      <c r="H34" s="103"/>
      <c r="I34" s="6"/>
      <c r="J34" s="112"/>
      <c r="K34" s="25">
        <v>0.02</v>
      </c>
      <c r="L34" s="26" t="s">
        <v>161</v>
      </c>
      <c r="M34" s="123">
        <v>0.02</v>
      </c>
      <c r="N34" s="123">
        <v>0.02</v>
      </c>
      <c r="O34" s="135" t="s">
        <v>161</v>
      </c>
      <c r="P34" s="123">
        <v>0.02</v>
      </c>
      <c r="Q34" s="161">
        <v>0</v>
      </c>
      <c r="R34" s="125" t="s">
        <v>161</v>
      </c>
      <c r="S34" s="135">
        <v>0</v>
      </c>
      <c r="T34" s="163" t="s">
        <v>161</v>
      </c>
      <c r="U34" s="163">
        <v>7.0000000000000007E-2</v>
      </c>
      <c r="V34" s="178">
        <v>0</v>
      </c>
    </row>
    <row r="35" spans="1:22" ht="29.9" x14ac:dyDescent="0.25">
      <c r="A35" s="156"/>
      <c r="B35" s="159"/>
      <c r="C35" s="129" t="s">
        <v>117</v>
      </c>
      <c r="D35" s="131">
        <v>0.02</v>
      </c>
      <c r="E35" s="4">
        <v>32</v>
      </c>
      <c r="F35" s="4" t="s">
        <v>161</v>
      </c>
      <c r="G35" s="4" t="s">
        <v>118</v>
      </c>
      <c r="H35" s="104"/>
      <c r="I35" s="4"/>
      <c r="J35" s="113"/>
      <c r="K35" s="19">
        <v>0.02</v>
      </c>
      <c r="L35" s="20" t="s">
        <v>161</v>
      </c>
      <c r="M35" s="124">
        <v>0.02</v>
      </c>
      <c r="N35" s="124">
        <v>0.02</v>
      </c>
      <c r="O35" s="136" t="s">
        <v>161</v>
      </c>
      <c r="P35" s="124">
        <v>0.02</v>
      </c>
      <c r="Q35" s="162"/>
      <c r="R35" s="126" t="s">
        <v>161</v>
      </c>
      <c r="S35" s="136">
        <v>0</v>
      </c>
      <c r="T35" s="164"/>
      <c r="U35" s="164"/>
      <c r="V35" s="179"/>
    </row>
    <row r="36" spans="1:22" ht="14.95" x14ac:dyDescent="0.25">
      <c r="A36" s="156"/>
      <c r="B36" s="159"/>
      <c r="C36" s="129" t="s">
        <v>119</v>
      </c>
      <c r="D36" s="131">
        <v>0.01</v>
      </c>
      <c r="E36" s="4">
        <v>33</v>
      </c>
      <c r="F36" s="4" t="s">
        <v>161</v>
      </c>
      <c r="G36" s="4" t="s">
        <v>120</v>
      </c>
      <c r="H36" s="104" t="s">
        <v>71</v>
      </c>
      <c r="I36" s="4"/>
      <c r="J36" s="113"/>
      <c r="K36" s="19">
        <v>0.01</v>
      </c>
      <c r="L36" s="20" t="s">
        <v>161</v>
      </c>
      <c r="M36" s="124">
        <v>0.01</v>
      </c>
      <c r="N36" s="124">
        <v>0.01</v>
      </c>
      <c r="O36" s="136" t="s">
        <v>161</v>
      </c>
      <c r="P36" s="124">
        <v>0.01</v>
      </c>
      <c r="Q36" s="162"/>
      <c r="R36" s="126" t="s">
        <v>161</v>
      </c>
      <c r="S36" s="136">
        <v>0</v>
      </c>
      <c r="T36" s="164"/>
      <c r="U36" s="164"/>
      <c r="V36" s="179"/>
    </row>
    <row r="37" spans="1:22" ht="14.95" x14ac:dyDescent="0.25">
      <c r="A37" s="156"/>
      <c r="B37" s="159"/>
      <c r="C37" s="129" t="s">
        <v>121</v>
      </c>
      <c r="D37" s="131">
        <v>0.01</v>
      </c>
      <c r="E37" s="4">
        <v>34</v>
      </c>
      <c r="F37" s="4" t="s">
        <v>161</v>
      </c>
      <c r="G37" s="4" t="s">
        <v>122</v>
      </c>
      <c r="H37" s="104"/>
      <c r="I37" s="4"/>
      <c r="J37" s="113"/>
      <c r="K37" s="19">
        <v>0.01</v>
      </c>
      <c r="L37" s="20" t="s">
        <v>161</v>
      </c>
      <c r="M37" s="124">
        <v>0.01</v>
      </c>
      <c r="N37" s="124">
        <v>0.01</v>
      </c>
      <c r="O37" s="136" t="s">
        <v>161</v>
      </c>
      <c r="P37" s="124">
        <v>0.01</v>
      </c>
      <c r="Q37" s="162"/>
      <c r="R37" s="126" t="s">
        <v>161</v>
      </c>
      <c r="S37" s="136">
        <v>0</v>
      </c>
      <c r="T37" s="164"/>
      <c r="U37" s="164"/>
      <c r="V37" s="179"/>
    </row>
    <row r="38" spans="1:22" ht="15.65" thickBot="1" x14ac:dyDescent="0.3">
      <c r="A38" s="157"/>
      <c r="B38" s="160"/>
      <c r="C38" s="134" t="s">
        <v>123</v>
      </c>
      <c r="D38" s="139">
        <v>0.01</v>
      </c>
      <c r="E38" s="7">
        <v>35</v>
      </c>
      <c r="F38" s="7" t="s">
        <v>161</v>
      </c>
      <c r="G38" s="7" t="s">
        <v>124</v>
      </c>
      <c r="H38" s="106" t="s">
        <v>71</v>
      </c>
      <c r="I38" s="7">
        <v>2</v>
      </c>
      <c r="J38" s="114">
        <v>35380</v>
      </c>
      <c r="K38" s="27">
        <v>0.01</v>
      </c>
      <c r="L38" s="24" t="s">
        <v>161</v>
      </c>
      <c r="M38" s="127">
        <v>0.01</v>
      </c>
      <c r="N38" s="127">
        <v>0.01</v>
      </c>
      <c r="O38" s="138" t="s">
        <v>161</v>
      </c>
      <c r="P38" s="127">
        <v>0.01</v>
      </c>
      <c r="Q38" s="165"/>
      <c r="R38" s="137" t="s">
        <v>161</v>
      </c>
      <c r="S38" s="138">
        <v>0</v>
      </c>
      <c r="T38" s="177"/>
      <c r="U38" s="177"/>
      <c r="V38" s="180"/>
    </row>
    <row r="39" spans="1:22" ht="14.95" x14ac:dyDescent="0.25">
      <c r="A39" s="155" t="s">
        <v>125</v>
      </c>
      <c r="B39" s="158">
        <v>0.05</v>
      </c>
      <c r="C39" s="142" t="s">
        <v>126</v>
      </c>
      <c r="D39" s="120">
        <v>0.03</v>
      </c>
      <c r="E39" s="6">
        <v>36</v>
      </c>
      <c r="F39" s="6">
        <v>5</v>
      </c>
      <c r="G39" s="6" t="s">
        <v>127</v>
      </c>
      <c r="H39" s="103" t="s">
        <v>71</v>
      </c>
      <c r="I39" s="6"/>
      <c r="J39" s="112"/>
      <c r="K39" s="25">
        <v>0.03</v>
      </c>
      <c r="L39" s="26">
        <v>0</v>
      </c>
      <c r="M39" s="123" t="s">
        <v>161</v>
      </c>
      <c r="N39" s="123" t="s">
        <v>161</v>
      </c>
      <c r="O39" s="135">
        <v>0</v>
      </c>
      <c r="P39" s="123" t="s">
        <v>161</v>
      </c>
      <c r="Q39" s="161">
        <v>5.0000000000000001E-3</v>
      </c>
      <c r="R39" s="125">
        <v>1</v>
      </c>
      <c r="S39" s="135">
        <v>0</v>
      </c>
      <c r="T39" s="163">
        <v>1</v>
      </c>
      <c r="U39" s="163" t="s">
        <v>161</v>
      </c>
      <c r="V39" s="178">
        <v>0</v>
      </c>
    </row>
    <row r="40" spans="1:22" ht="14.95" x14ac:dyDescent="0.25">
      <c r="A40" s="156"/>
      <c r="B40" s="159"/>
      <c r="C40" s="140" t="s">
        <v>128</v>
      </c>
      <c r="D40" s="121">
        <v>0.01</v>
      </c>
      <c r="E40" s="4">
        <v>37</v>
      </c>
      <c r="F40" s="4" t="s">
        <v>161</v>
      </c>
      <c r="G40" s="4" t="s">
        <v>129</v>
      </c>
      <c r="H40" s="104" t="s">
        <v>71</v>
      </c>
      <c r="I40" s="4"/>
      <c r="J40" s="113"/>
      <c r="K40" s="19">
        <v>0.01</v>
      </c>
      <c r="L40" s="20" t="s">
        <v>161</v>
      </c>
      <c r="M40" s="124">
        <v>0.01</v>
      </c>
      <c r="N40" s="124">
        <v>0.01</v>
      </c>
      <c r="O40" s="136" t="s">
        <v>161</v>
      </c>
      <c r="P40" s="124">
        <v>0.01</v>
      </c>
      <c r="Q40" s="162"/>
      <c r="R40" s="126" t="s">
        <v>161</v>
      </c>
      <c r="S40" s="136">
        <v>0</v>
      </c>
      <c r="T40" s="164"/>
      <c r="U40" s="164"/>
      <c r="V40" s="179"/>
    </row>
    <row r="41" spans="1:22" ht="15.65" thickBot="1" x14ac:dyDescent="0.3">
      <c r="A41" s="157"/>
      <c r="B41" s="160"/>
      <c r="C41" s="141" t="s">
        <v>130</v>
      </c>
      <c r="D41" s="122">
        <v>0.01</v>
      </c>
      <c r="E41" s="7">
        <v>38</v>
      </c>
      <c r="F41" s="7">
        <v>6</v>
      </c>
      <c r="G41" s="7" t="s">
        <v>131</v>
      </c>
      <c r="H41" s="106"/>
      <c r="I41" s="7"/>
      <c r="J41" s="114"/>
      <c r="K41" s="27">
        <v>0.01</v>
      </c>
      <c r="L41" s="24">
        <v>0</v>
      </c>
      <c r="M41" s="127" t="s">
        <v>161</v>
      </c>
      <c r="N41" s="127" t="s">
        <v>161</v>
      </c>
      <c r="O41" s="138">
        <v>0</v>
      </c>
      <c r="P41" s="127" t="s">
        <v>161</v>
      </c>
      <c r="Q41" s="165"/>
      <c r="R41" s="137">
        <v>1</v>
      </c>
      <c r="S41" s="31">
        <v>0</v>
      </c>
      <c r="T41" s="177"/>
      <c r="U41" s="177"/>
      <c r="V41" s="180"/>
    </row>
    <row r="42" spans="1:22" ht="29.9" x14ac:dyDescent="0.25">
      <c r="A42" s="155" t="s">
        <v>132</v>
      </c>
      <c r="B42" s="158">
        <v>7.0000000000000007E-2</v>
      </c>
      <c r="C42" s="142" t="s">
        <v>133</v>
      </c>
      <c r="D42" s="120">
        <v>0.02</v>
      </c>
      <c r="E42" s="8">
        <v>39</v>
      </c>
      <c r="F42" s="8">
        <v>7</v>
      </c>
      <c r="G42" s="8" t="s">
        <v>134</v>
      </c>
      <c r="H42" s="108" t="s">
        <v>71</v>
      </c>
      <c r="I42" s="8"/>
      <c r="J42" s="116"/>
      <c r="K42" s="25">
        <v>0.02</v>
      </c>
      <c r="L42" s="26">
        <v>0.5</v>
      </c>
      <c r="M42" s="123" t="s">
        <v>161</v>
      </c>
      <c r="N42" s="123" t="s">
        <v>161</v>
      </c>
      <c r="O42" s="135">
        <v>0.01</v>
      </c>
      <c r="P42" s="123" t="s">
        <v>161</v>
      </c>
      <c r="Q42" s="161">
        <v>0</v>
      </c>
      <c r="R42" s="125">
        <v>1</v>
      </c>
      <c r="S42" s="135">
        <v>0.01</v>
      </c>
      <c r="T42" s="163">
        <v>1</v>
      </c>
      <c r="U42" s="161" t="s">
        <v>161</v>
      </c>
      <c r="V42" s="178">
        <v>4.5999999999999999E-2</v>
      </c>
    </row>
    <row r="43" spans="1:22" ht="29.9" x14ac:dyDescent="0.25">
      <c r="A43" s="156"/>
      <c r="B43" s="159"/>
      <c r="C43" s="140" t="s">
        <v>135</v>
      </c>
      <c r="D43" s="121">
        <v>0.02</v>
      </c>
      <c r="E43" s="5">
        <v>40</v>
      </c>
      <c r="F43" s="5">
        <v>8</v>
      </c>
      <c r="G43" s="5" t="s">
        <v>136</v>
      </c>
      <c r="H43" s="107"/>
      <c r="I43" s="5"/>
      <c r="J43" s="115"/>
      <c r="K43" s="19">
        <v>0.02</v>
      </c>
      <c r="L43" s="20">
        <v>0.5</v>
      </c>
      <c r="M43" s="124" t="s">
        <v>161</v>
      </c>
      <c r="N43" s="124" t="s">
        <v>161</v>
      </c>
      <c r="O43" s="136">
        <v>0.01</v>
      </c>
      <c r="P43" s="124" t="s">
        <v>161</v>
      </c>
      <c r="Q43" s="162"/>
      <c r="R43" s="126">
        <v>1</v>
      </c>
      <c r="S43" s="136">
        <v>0.01</v>
      </c>
      <c r="T43" s="164"/>
      <c r="U43" s="162"/>
      <c r="V43" s="179"/>
    </row>
    <row r="44" spans="1:22" ht="14.95" x14ac:dyDescent="0.25">
      <c r="A44" s="156"/>
      <c r="B44" s="159"/>
      <c r="C44" s="140" t="s">
        <v>137</v>
      </c>
      <c r="D44" s="121">
        <v>0.01</v>
      </c>
      <c r="E44" s="4">
        <v>41</v>
      </c>
      <c r="F44" s="4" t="s">
        <v>161</v>
      </c>
      <c r="G44" s="4" t="s">
        <v>138</v>
      </c>
      <c r="H44" s="104"/>
      <c r="I44" s="4"/>
      <c r="J44" s="113"/>
      <c r="K44" s="19">
        <v>0.01</v>
      </c>
      <c r="L44" s="20">
        <v>1</v>
      </c>
      <c r="M44" s="124" t="s">
        <v>161</v>
      </c>
      <c r="N44" s="124" t="s">
        <v>161</v>
      </c>
      <c r="O44" s="136">
        <v>0.01</v>
      </c>
      <c r="P44" s="124" t="s">
        <v>161</v>
      </c>
      <c r="Q44" s="162"/>
      <c r="R44" s="126">
        <v>1</v>
      </c>
      <c r="S44" s="136">
        <v>0.01</v>
      </c>
      <c r="T44" s="164"/>
      <c r="U44" s="162"/>
      <c r="V44" s="179"/>
    </row>
    <row r="45" spans="1:22" ht="15.65" thickBot="1" x14ac:dyDescent="0.3">
      <c r="A45" s="157"/>
      <c r="B45" s="160"/>
      <c r="C45" s="141" t="s">
        <v>139</v>
      </c>
      <c r="D45" s="122">
        <v>0.02</v>
      </c>
      <c r="E45" s="7">
        <v>42</v>
      </c>
      <c r="F45" s="7">
        <v>9</v>
      </c>
      <c r="G45" s="7" t="s">
        <v>140</v>
      </c>
      <c r="H45" s="106" t="s">
        <v>71</v>
      </c>
      <c r="I45" s="7"/>
      <c r="J45" s="114"/>
      <c r="K45" s="27">
        <v>0.02</v>
      </c>
      <c r="L45" s="24">
        <v>0.25</v>
      </c>
      <c r="M45" s="127" t="s">
        <v>161</v>
      </c>
      <c r="N45" s="127" t="s">
        <v>161</v>
      </c>
      <c r="O45" s="138">
        <v>5.0000000000000001E-3</v>
      </c>
      <c r="P45" s="127" t="s">
        <v>161</v>
      </c>
      <c r="Q45" s="165"/>
      <c r="R45" s="137">
        <v>1</v>
      </c>
      <c r="S45" s="138">
        <v>5.0000000000000001E-3</v>
      </c>
      <c r="T45" s="177"/>
      <c r="U45" s="165"/>
      <c r="V45" s="180"/>
    </row>
    <row r="46" spans="1:22" ht="14.95" x14ac:dyDescent="0.25">
      <c r="A46" s="155" t="s">
        <v>141</v>
      </c>
      <c r="B46" s="158">
        <v>0.04</v>
      </c>
      <c r="C46" s="188" t="s">
        <v>142</v>
      </c>
      <c r="D46" s="120">
        <v>0.02</v>
      </c>
      <c r="E46" s="6">
        <v>43</v>
      </c>
      <c r="F46" s="6" t="s">
        <v>161</v>
      </c>
      <c r="G46" s="6" t="s">
        <v>143</v>
      </c>
      <c r="H46" s="103"/>
      <c r="I46" s="6"/>
      <c r="J46" s="112"/>
      <c r="K46" s="25">
        <v>0.02</v>
      </c>
      <c r="L46" s="26" t="s">
        <v>161</v>
      </c>
      <c r="M46" s="123">
        <v>0.02</v>
      </c>
      <c r="N46" s="123">
        <v>0.02</v>
      </c>
      <c r="O46" s="135" t="s">
        <v>161</v>
      </c>
      <c r="P46" s="123">
        <v>0.02</v>
      </c>
      <c r="Q46" s="161">
        <v>0</v>
      </c>
      <c r="R46" s="125" t="s">
        <v>161</v>
      </c>
      <c r="S46" s="135">
        <v>0</v>
      </c>
      <c r="T46" s="163" t="s">
        <v>161</v>
      </c>
      <c r="U46" s="163">
        <v>0.04</v>
      </c>
      <c r="V46" s="178">
        <v>0</v>
      </c>
    </row>
    <row r="47" spans="1:22" ht="14.95" x14ac:dyDescent="0.25">
      <c r="A47" s="156"/>
      <c r="B47" s="159"/>
      <c r="C47" s="183"/>
      <c r="D47" s="121">
        <v>0.01</v>
      </c>
      <c r="E47" s="4">
        <v>44</v>
      </c>
      <c r="F47" s="4" t="s">
        <v>161</v>
      </c>
      <c r="G47" s="4" t="s">
        <v>144</v>
      </c>
      <c r="H47" s="104"/>
      <c r="I47" s="4"/>
      <c r="J47" s="113"/>
      <c r="K47" s="19">
        <v>0.01</v>
      </c>
      <c r="L47" s="20" t="s">
        <v>161</v>
      </c>
      <c r="M47" s="124">
        <v>0.01</v>
      </c>
      <c r="N47" s="124">
        <v>0.01</v>
      </c>
      <c r="O47" s="136" t="s">
        <v>161</v>
      </c>
      <c r="P47" s="124">
        <v>0.01</v>
      </c>
      <c r="Q47" s="162"/>
      <c r="R47" s="126" t="s">
        <v>161</v>
      </c>
      <c r="S47" s="30">
        <v>0</v>
      </c>
      <c r="T47" s="164"/>
      <c r="U47" s="164"/>
      <c r="V47" s="179"/>
    </row>
    <row r="48" spans="1:22" ht="14.3" thickBot="1" x14ac:dyDescent="0.25">
      <c r="A48" s="157"/>
      <c r="B48" s="160"/>
      <c r="C48" s="184"/>
      <c r="D48" s="122">
        <v>0.01</v>
      </c>
      <c r="E48" s="9">
        <v>45</v>
      </c>
      <c r="F48" s="9" t="s">
        <v>161</v>
      </c>
      <c r="G48" s="9" t="s">
        <v>145</v>
      </c>
      <c r="H48" s="109"/>
      <c r="I48" s="9"/>
      <c r="J48" s="117"/>
      <c r="K48" s="28">
        <v>0.01</v>
      </c>
      <c r="L48" s="29" t="s">
        <v>161</v>
      </c>
      <c r="M48" s="127">
        <v>0.01</v>
      </c>
      <c r="N48" s="127">
        <v>0.01</v>
      </c>
      <c r="O48" s="138" t="s">
        <v>161</v>
      </c>
      <c r="P48" s="127">
        <v>0.01</v>
      </c>
      <c r="Q48" s="165"/>
      <c r="R48" s="137" t="s">
        <v>161</v>
      </c>
      <c r="S48" s="31">
        <v>0</v>
      </c>
      <c r="T48" s="177"/>
      <c r="U48" s="177"/>
      <c r="V48" s="180"/>
    </row>
  </sheetData>
  <mergeCells count="91">
    <mergeCell ref="T42:T45"/>
    <mergeCell ref="U42:U45"/>
    <mergeCell ref="V46:V48"/>
    <mergeCell ref="A46:A48"/>
    <mergeCell ref="B46:B48"/>
    <mergeCell ref="C46:C48"/>
    <mergeCell ref="Q46:Q48"/>
    <mergeCell ref="T46:T48"/>
    <mergeCell ref="U46:U48"/>
    <mergeCell ref="V42:V45"/>
    <mergeCell ref="A42:A45"/>
    <mergeCell ref="B42:B45"/>
    <mergeCell ref="Q42:Q45"/>
    <mergeCell ref="V39:V41"/>
    <mergeCell ref="A34:A38"/>
    <mergeCell ref="B34:B38"/>
    <mergeCell ref="Q34:Q38"/>
    <mergeCell ref="T34:T38"/>
    <mergeCell ref="U34:U38"/>
    <mergeCell ref="V34:V38"/>
    <mergeCell ref="A39:A41"/>
    <mergeCell ref="B39:B41"/>
    <mergeCell ref="Q39:Q41"/>
    <mergeCell ref="T39:T41"/>
    <mergeCell ref="U39:U41"/>
    <mergeCell ref="A30:A33"/>
    <mergeCell ref="B30:B33"/>
    <mergeCell ref="Q30:Q33"/>
    <mergeCell ref="T30:T33"/>
    <mergeCell ref="U30:U33"/>
    <mergeCell ref="V30:V33"/>
    <mergeCell ref="C27:C29"/>
    <mergeCell ref="D27:D29"/>
    <mergeCell ref="N27:N29"/>
    <mergeCell ref="P27:P29"/>
    <mergeCell ref="R27:R29"/>
    <mergeCell ref="S27:S29"/>
    <mergeCell ref="U12:U29"/>
    <mergeCell ref="V12:V29"/>
    <mergeCell ref="R12:R20"/>
    <mergeCell ref="S12:S20"/>
    <mergeCell ref="T12:T29"/>
    <mergeCell ref="D10:D11"/>
    <mergeCell ref="N10:N11"/>
    <mergeCell ref="P10:P11"/>
    <mergeCell ref="R10:R11"/>
    <mergeCell ref="S25:S26"/>
    <mergeCell ref="D21:D22"/>
    <mergeCell ref="N21:N22"/>
    <mergeCell ref="P21:P22"/>
    <mergeCell ref="R21:R22"/>
    <mergeCell ref="S21:S22"/>
    <mergeCell ref="D25:D26"/>
    <mergeCell ref="N25:N26"/>
    <mergeCell ref="P25:P26"/>
    <mergeCell ref="R25:R26"/>
    <mergeCell ref="P12:P20"/>
    <mergeCell ref="Q12:Q29"/>
    <mergeCell ref="R4:R5"/>
    <mergeCell ref="S4:S5"/>
    <mergeCell ref="T4:T11"/>
    <mergeCell ref="U4:U11"/>
    <mergeCell ref="V4:V11"/>
    <mergeCell ref="R6:R7"/>
    <mergeCell ref="S10:S11"/>
    <mergeCell ref="S6:S7"/>
    <mergeCell ref="R8:R9"/>
    <mergeCell ref="S8:S9"/>
    <mergeCell ref="A12:A29"/>
    <mergeCell ref="B12:B29"/>
    <mergeCell ref="C12:C20"/>
    <mergeCell ref="D12:D20"/>
    <mergeCell ref="N12:N20"/>
    <mergeCell ref="C21:C22"/>
    <mergeCell ref="C25:C26"/>
    <mergeCell ref="A4:A11"/>
    <mergeCell ref="B4:B11"/>
    <mergeCell ref="N4:N5"/>
    <mergeCell ref="P4:P5"/>
    <mergeCell ref="Q4:Q11"/>
    <mergeCell ref="C4:C5"/>
    <mergeCell ref="D4:D5"/>
    <mergeCell ref="C8:C9"/>
    <mergeCell ref="D8:D9"/>
    <mergeCell ref="N8:N9"/>
    <mergeCell ref="P8:P9"/>
    <mergeCell ref="C6:C7"/>
    <mergeCell ref="D6:D7"/>
    <mergeCell ref="N6:N7"/>
    <mergeCell ref="P6:P7"/>
    <mergeCell ref="C10:C11"/>
  </mergeCells>
  <conditionalFormatting sqref="H4:H48">
    <cfRule type="cellIs" dxfId="0" priority="1" operator="equal">
      <formula>"V"</formula>
    </cfRule>
  </conditionalFormatting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דוח</vt:lpstr>
      <vt:lpstr>שקלול הציון</vt:lpstr>
      <vt:lpstr>דוח!WPrint_Area_W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אורח</dc:creator>
  <cp:keywords/>
  <dc:description/>
  <cp:lastModifiedBy>יעקב</cp:lastModifiedBy>
  <cp:revision/>
  <cp:lastPrinted>2019-09-07T15:26:04Z</cp:lastPrinted>
  <dcterms:created xsi:type="dcterms:W3CDTF">2018-07-29T15:33:45Z</dcterms:created>
  <dcterms:modified xsi:type="dcterms:W3CDTF">2019-09-07T15:37:42Z</dcterms:modified>
  <cp:category/>
  <cp:contentStatus/>
</cp:coreProperties>
</file>